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75" windowWidth="19440" windowHeight="9735"/>
  </bookViews>
  <sheets>
    <sheet name="SPAIN-FRANCE" sheetId="5" r:id="rId1"/>
    <sheet name="FRANCE-SPAIN" sheetId="16" r:id="rId2"/>
    <sheet name="SP-FR Unbundled" sheetId="17" r:id="rId3"/>
    <sheet name="FR-SP Unbundled" sheetId="10" r:id="rId4"/>
  </sheets>
  <calcPr calcId="145621"/>
</workbook>
</file>

<file path=xl/calcChain.xml><?xml version="1.0" encoding="utf-8"?>
<calcChain xmlns="http://schemas.openxmlformats.org/spreadsheetml/2006/main">
  <c r="C11" i="16" l="1"/>
  <c r="D11" i="16"/>
  <c r="E11" i="16"/>
  <c r="F11" i="16"/>
  <c r="B11" i="16"/>
  <c r="B58" i="5"/>
  <c r="C60" i="5"/>
  <c r="C67" i="5" s="1"/>
  <c r="D60" i="5"/>
  <c r="D67" i="5" s="1"/>
  <c r="E60" i="5"/>
  <c r="E67" i="5" s="1"/>
  <c r="B60" i="5"/>
  <c r="B67" i="5" s="1"/>
  <c r="C59" i="5"/>
  <c r="D59" i="5"/>
  <c r="E59" i="5"/>
  <c r="B59" i="5"/>
  <c r="B54" i="16" l="1"/>
  <c r="B7" i="16"/>
  <c r="C54" i="5"/>
  <c r="D54" i="5"/>
  <c r="E54" i="5"/>
  <c r="B54" i="5"/>
  <c r="C47" i="5"/>
  <c r="D47" i="5"/>
  <c r="E47" i="5"/>
  <c r="B47" i="5"/>
  <c r="B7" i="5" l="1"/>
  <c r="C22" i="17" l="1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P25" i="17" s="1"/>
  <c r="C23" i="17"/>
  <c r="N23" i="17"/>
  <c r="O23" i="17"/>
  <c r="P23" i="17"/>
  <c r="B23" i="17"/>
  <c r="B22" i="17"/>
  <c r="B25" i="17" s="1"/>
  <c r="O25" i="17"/>
  <c r="C25" i="17"/>
  <c r="P24" i="17"/>
  <c r="O24" i="17"/>
  <c r="N24" i="17"/>
  <c r="C24" i="17"/>
  <c r="M15" i="17"/>
  <c r="M23" i="17" s="1"/>
  <c r="M25" i="17" s="1"/>
  <c r="L15" i="17"/>
  <c r="L23" i="17" s="1"/>
  <c r="L24" i="17" s="1"/>
  <c r="K15" i="17"/>
  <c r="K23" i="17" s="1"/>
  <c r="K25" i="17" s="1"/>
  <c r="J15" i="17"/>
  <c r="J23" i="17" s="1"/>
  <c r="J24" i="17" s="1"/>
  <c r="I15" i="17"/>
  <c r="I23" i="17" s="1"/>
  <c r="I25" i="17" s="1"/>
  <c r="H15" i="17"/>
  <c r="H23" i="17" s="1"/>
  <c r="H24" i="17" s="1"/>
  <c r="G15" i="17"/>
  <c r="G23" i="17" s="1"/>
  <c r="G25" i="17" s="1"/>
  <c r="F15" i="17"/>
  <c r="F23" i="17" s="1"/>
  <c r="F24" i="17" s="1"/>
  <c r="E15" i="17"/>
  <c r="E23" i="17" s="1"/>
  <c r="E25" i="17" s="1"/>
  <c r="D15" i="17"/>
  <c r="D23" i="17" s="1"/>
  <c r="D24" i="17" s="1"/>
  <c r="N25" i="17" l="1"/>
  <c r="B24" i="17"/>
  <c r="H25" i="17"/>
  <c r="D25" i="17"/>
  <c r="L25" i="17"/>
  <c r="F25" i="17"/>
  <c r="J25" i="17"/>
  <c r="E24" i="17"/>
  <c r="G24" i="17"/>
  <c r="I24" i="17"/>
  <c r="K24" i="17"/>
  <c r="M24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C8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B8" i="10"/>
  <c r="C9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B9" i="10"/>
  <c r="E59" i="16"/>
  <c r="D59" i="16"/>
  <c r="C59" i="16"/>
  <c r="C54" i="16"/>
  <c r="D54" i="16"/>
  <c r="E54" i="16"/>
  <c r="B59" i="16"/>
  <c r="B61" i="16" s="1"/>
  <c r="B58" i="16"/>
  <c r="C47" i="16"/>
  <c r="D47" i="16"/>
  <c r="E47" i="16"/>
  <c r="B47" i="16"/>
  <c r="C38" i="16"/>
  <c r="B38" i="16"/>
  <c r="C38" i="5"/>
  <c r="B38" i="5"/>
  <c r="D58" i="16"/>
  <c r="D61" i="16" s="1"/>
  <c r="E58" i="16"/>
  <c r="C58" i="16"/>
  <c r="P26" i="16"/>
  <c r="O26" i="16"/>
  <c r="N26" i="16"/>
  <c r="C26" i="16"/>
  <c r="B26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E66" i="5" s="1"/>
  <c r="C25" i="16"/>
  <c r="B25" i="16"/>
  <c r="C66" i="5" s="1"/>
  <c r="P17" i="16"/>
  <c r="P20" i="16" s="1"/>
  <c r="O17" i="16"/>
  <c r="N17" i="16"/>
  <c r="N20" i="16" s="1"/>
  <c r="C17" i="16"/>
  <c r="C18" i="16" s="1"/>
  <c r="B17" i="16"/>
  <c r="M26" i="16"/>
  <c r="L26" i="16"/>
  <c r="K26" i="16"/>
  <c r="J26" i="16"/>
  <c r="I26" i="16"/>
  <c r="H26" i="16"/>
  <c r="G26" i="16"/>
  <c r="F26" i="16"/>
  <c r="E26" i="16"/>
  <c r="D26" i="16"/>
  <c r="P7" i="16"/>
  <c r="O7" i="16"/>
  <c r="N7" i="16"/>
  <c r="M7" i="16"/>
  <c r="L7" i="16"/>
  <c r="K7" i="16"/>
  <c r="J7" i="16"/>
  <c r="I7" i="16"/>
  <c r="H7" i="16"/>
  <c r="G7" i="16"/>
  <c r="F7" i="16"/>
  <c r="F8" i="16" s="1"/>
  <c r="E7" i="16"/>
  <c r="D7" i="16"/>
  <c r="D8" i="16" s="1"/>
  <c r="C7" i="16"/>
  <c r="B8" i="16"/>
  <c r="C25" i="5"/>
  <c r="D25" i="5"/>
  <c r="D66" i="5" s="1"/>
  <c r="E25" i="5"/>
  <c r="F25" i="5"/>
  <c r="G25" i="5"/>
  <c r="H25" i="5"/>
  <c r="I25" i="5"/>
  <c r="J25" i="5"/>
  <c r="K25" i="5"/>
  <c r="L25" i="5"/>
  <c r="M25" i="5"/>
  <c r="N25" i="5"/>
  <c r="O25" i="5"/>
  <c r="P25" i="5"/>
  <c r="C26" i="5"/>
  <c r="N26" i="5"/>
  <c r="O26" i="5"/>
  <c r="P26" i="5"/>
  <c r="B26" i="5"/>
  <c r="B25" i="5"/>
  <c r="B66" i="5" s="1"/>
  <c r="B17" i="5"/>
  <c r="B18" i="5" s="1"/>
  <c r="B19" i="5" s="1"/>
  <c r="P17" i="5"/>
  <c r="P20" i="5" s="1"/>
  <c r="O17" i="5"/>
  <c r="O20" i="5" s="1"/>
  <c r="N17" i="5"/>
  <c r="N20" i="5" s="1"/>
  <c r="C17" i="5"/>
  <c r="J8" i="16" l="1"/>
  <c r="J11" i="16" s="1"/>
  <c r="N10" i="16"/>
  <c r="O18" i="16"/>
  <c r="O20" i="16"/>
  <c r="O10" i="16"/>
  <c r="P10" i="16"/>
  <c r="E61" i="16"/>
  <c r="C61" i="16"/>
  <c r="O19" i="16"/>
  <c r="J9" i="16"/>
  <c r="J10" i="16" s="1"/>
  <c r="N8" i="16"/>
  <c r="N9" i="16" s="1"/>
  <c r="H8" i="16"/>
  <c r="H9" i="16" s="1"/>
  <c r="H10" i="16" s="1"/>
  <c r="L8" i="16"/>
  <c r="P8" i="16"/>
  <c r="P9" i="16" s="1"/>
  <c r="C27" i="16"/>
  <c r="O27" i="16"/>
  <c r="C8" i="16"/>
  <c r="E8" i="16"/>
  <c r="G8" i="16"/>
  <c r="G9" i="16" s="1"/>
  <c r="G10" i="16" s="1"/>
  <c r="I8" i="16"/>
  <c r="K8" i="16"/>
  <c r="K9" i="16" s="1"/>
  <c r="K10" i="16" s="1"/>
  <c r="M8" i="16"/>
  <c r="O8" i="16"/>
  <c r="O9" i="16" s="1"/>
  <c r="B9" i="16"/>
  <c r="B10" i="16" s="1"/>
  <c r="D9" i="16"/>
  <c r="D10" i="16" s="1"/>
  <c r="F9" i="16"/>
  <c r="F10" i="16" s="1"/>
  <c r="E17" i="16"/>
  <c r="G17" i="16"/>
  <c r="I17" i="16"/>
  <c r="I20" i="16" s="1"/>
  <c r="K17" i="16"/>
  <c r="K20" i="16" s="1"/>
  <c r="M17" i="16"/>
  <c r="M20" i="16" s="1"/>
  <c r="B18" i="16"/>
  <c r="B28" i="16" s="1"/>
  <c r="N18" i="16"/>
  <c r="N28" i="16" s="1"/>
  <c r="P18" i="16"/>
  <c r="P28" i="16" s="1"/>
  <c r="C19" i="16"/>
  <c r="C20" i="16" s="1"/>
  <c r="N30" i="16"/>
  <c r="P30" i="16"/>
  <c r="O21" i="16"/>
  <c r="B27" i="16"/>
  <c r="N27" i="16"/>
  <c r="P27" i="16"/>
  <c r="C9" i="16"/>
  <c r="C10" i="16" s="1"/>
  <c r="E9" i="16"/>
  <c r="E10" i="16" s="1"/>
  <c r="D17" i="16"/>
  <c r="F17" i="16"/>
  <c r="H17" i="16"/>
  <c r="H20" i="16" s="1"/>
  <c r="J17" i="16"/>
  <c r="J20" i="16" s="1"/>
  <c r="L17" i="16"/>
  <c r="L20" i="16" s="1"/>
  <c r="B20" i="5"/>
  <c r="N18" i="5"/>
  <c r="N19" i="5" s="1"/>
  <c r="P18" i="5"/>
  <c r="P19" i="5" s="1"/>
  <c r="P21" i="5" s="1"/>
  <c r="C18" i="5"/>
  <c r="O18" i="5"/>
  <c r="O19" i="5" s="1"/>
  <c r="O11" i="16" l="1"/>
  <c r="N11" i="16"/>
  <c r="P11" i="16"/>
  <c r="H11" i="16"/>
  <c r="K11" i="16"/>
  <c r="G20" i="16"/>
  <c r="G11" i="16"/>
  <c r="O30" i="16"/>
  <c r="O29" i="16"/>
  <c r="L9" i="16"/>
  <c r="L10" i="16" s="1"/>
  <c r="P19" i="16"/>
  <c r="P29" i="16" s="1"/>
  <c r="N19" i="16"/>
  <c r="N29" i="16" s="1"/>
  <c r="M9" i="16"/>
  <c r="M10" i="16" s="1"/>
  <c r="I9" i="16"/>
  <c r="I10" i="16" s="1"/>
  <c r="O21" i="5"/>
  <c r="N21" i="5"/>
  <c r="O31" i="16"/>
  <c r="B19" i="16"/>
  <c r="B20" i="16" s="1"/>
  <c r="B30" i="16" s="1"/>
  <c r="C30" i="16"/>
  <c r="D27" i="16"/>
  <c r="D18" i="16"/>
  <c r="D28" i="16" s="1"/>
  <c r="J27" i="16"/>
  <c r="J18" i="16"/>
  <c r="J28" i="16" s="1"/>
  <c r="F27" i="16"/>
  <c r="F18" i="16"/>
  <c r="F28" i="16" s="1"/>
  <c r="K27" i="16"/>
  <c r="K18" i="16"/>
  <c r="K28" i="16" s="1"/>
  <c r="G27" i="16"/>
  <c r="G18" i="16"/>
  <c r="G28" i="16" s="1"/>
  <c r="C28" i="16"/>
  <c r="O28" i="16"/>
  <c r="N21" i="16"/>
  <c r="N31" i="16" s="1"/>
  <c r="L27" i="16"/>
  <c r="L18" i="16"/>
  <c r="L28" i="16" s="1"/>
  <c r="H27" i="16"/>
  <c r="H18" i="16"/>
  <c r="H28" i="16" s="1"/>
  <c r="C29" i="16"/>
  <c r="C21" i="16"/>
  <c r="C31" i="16" s="1"/>
  <c r="M27" i="16"/>
  <c r="M18" i="16"/>
  <c r="M28" i="16" s="1"/>
  <c r="I27" i="16"/>
  <c r="I18" i="16"/>
  <c r="I28" i="16" s="1"/>
  <c r="E27" i="16"/>
  <c r="E18" i="16"/>
  <c r="E28" i="16" s="1"/>
  <c r="B21" i="5"/>
  <c r="C19" i="5"/>
  <c r="M11" i="16" l="1"/>
  <c r="I11" i="16"/>
  <c r="L11" i="16"/>
  <c r="K19" i="16"/>
  <c r="K29" i="16" s="1"/>
  <c r="B29" i="16"/>
  <c r="P21" i="16"/>
  <c r="P31" i="16" s="1"/>
  <c r="I19" i="16"/>
  <c r="I29" i="16" s="1"/>
  <c r="J19" i="16"/>
  <c r="J29" i="16" s="1"/>
  <c r="G19" i="16"/>
  <c r="H19" i="16"/>
  <c r="H29" i="16" s="1"/>
  <c r="M19" i="16"/>
  <c r="M29" i="16" s="1"/>
  <c r="L19" i="16"/>
  <c r="L29" i="16" s="1"/>
  <c r="B21" i="16"/>
  <c r="H30" i="16"/>
  <c r="H21" i="16"/>
  <c r="H31" i="16" s="1"/>
  <c r="L30" i="16"/>
  <c r="F19" i="16"/>
  <c r="F20" i="16" s="1"/>
  <c r="F30" i="16" s="1"/>
  <c r="J30" i="16"/>
  <c r="J21" i="16"/>
  <c r="J31" i="16" s="1"/>
  <c r="D19" i="16"/>
  <c r="D20" i="16" s="1"/>
  <c r="D30" i="16" s="1"/>
  <c r="B31" i="16"/>
  <c r="E19" i="16"/>
  <c r="E20" i="16" s="1"/>
  <c r="E30" i="16" s="1"/>
  <c r="I30" i="16"/>
  <c r="M30" i="16"/>
  <c r="G30" i="16"/>
  <c r="K21" i="16"/>
  <c r="K31" i="16" s="1"/>
  <c r="K30" i="16"/>
  <c r="C20" i="5"/>
  <c r="C21" i="5" s="1"/>
  <c r="G29" i="16" l="1"/>
  <c r="G21" i="16"/>
  <c r="G31" i="16" s="1"/>
  <c r="D29" i="16"/>
  <c r="F29" i="16"/>
  <c r="M21" i="16"/>
  <c r="M31" i="16" s="1"/>
  <c r="I21" i="16"/>
  <c r="I31" i="16" s="1"/>
  <c r="L21" i="16"/>
  <c r="L31" i="16" s="1"/>
  <c r="D21" i="16"/>
  <c r="D31" i="16" s="1"/>
  <c r="F21" i="16"/>
  <c r="F31" i="16" s="1"/>
  <c r="E29" i="16"/>
  <c r="E21" i="16"/>
  <c r="E31" i="16" s="1"/>
  <c r="E16" i="5" l="1"/>
  <c r="F16" i="5"/>
  <c r="G16" i="5"/>
  <c r="H16" i="5"/>
  <c r="I16" i="5"/>
  <c r="J16" i="5"/>
  <c r="K16" i="5"/>
  <c r="L16" i="5"/>
  <c r="M16" i="5"/>
  <c r="D16" i="5"/>
  <c r="C7" i="5"/>
  <c r="C8" i="5" s="1"/>
  <c r="C28" i="5" s="1"/>
  <c r="D7" i="5"/>
  <c r="D8" i="5" s="1"/>
  <c r="E7" i="5"/>
  <c r="F7" i="5"/>
  <c r="G7" i="5"/>
  <c r="H7" i="5"/>
  <c r="I7" i="5"/>
  <c r="J7" i="5"/>
  <c r="K7" i="5"/>
  <c r="L7" i="5"/>
  <c r="M7" i="5"/>
  <c r="N7" i="5"/>
  <c r="O7" i="5"/>
  <c r="P7" i="5"/>
  <c r="O10" i="5" l="1"/>
  <c r="L10" i="5"/>
  <c r="M10" i="5"/>
  <c r="N10" i="5"/>
  <c r="N30" i="5" s="1"/>
  <c r="K10" i="5"/>
  <c r="P10" i="5"/>
  <c r="P30" i="5" s="1"/>
  <c r="P27" i="5"/>
  <c r="N27" i="5"/>
  <c r="L8" i="5"/>
  <c r="L9" i="5" s="1"/>
  <c r="J8" i="5"/>
  <c r="J9" i="5" s="1"/>
  <c r="J10" i="5" s="1"/>
  <c r="O27" i="5"/>
  <c r="M8" i="5"/>
  <c r="M9" i="5" s="1"/>
  <c r="I8" i="5"/>
  <c r="I9" i="5" s="1"/>
  <c r="I10" i="5" s="1"/>
  <c r="G8" i="5"/>
  <c r="G9" i="5" s="1"/>
  <c r="G10" i="5" s="1"/>
  <c r="E8" i="5"/>
  <c r="E9" i="5" s="1"/>
  <c r="D26" i="5"/>
  <c r="D17" i="5"/>
  <c r="L26" i="5"/>
  <c r="L17" i="5"/>
  <c r="J26" i="5"/>
  <c r="J17" i="5"/>
  <c r="H26" i="5"/>
  <c r="H17" i="5"/>
  <c r="C27" i="5"/>
  <c r="C9" i="5"/>
  <c r="M26" i="5"/>
  <c r="M17" i="5"/>
  <c r="K26" i="5"/>
  <c r="K17" i="5"/>
  <c r="I26" i="5"/>
  <c r="I17" i="5"/>
  <c r="G26" i="5"/>
  <c r="G17" i="5"/>
  <c r="E26" i="5"/>
  <c r="E17" i="5"/>
  <c r="P8" i="5"/>
  <c r="P28" i="5" s="1"/>
  <c r="N8" i="5"/>
  <c r="N28" i="5" s="1"/>
  <c r="H8" i="5"/>
  <c r="H9" i="5" s="1"/>
  <c r="H10" i="5" s="1"/>
  <c r="D9" i="5"/>
  <c r="O30" i="5"/>
  <c r="O8" i="5"/>
  <c r="O28" i="5" s="1"/>
  <c r="K8" i="5"/>
  <c r="K9" i="5" s="1"/>
  <c r="F8" i="5"/>
  <c r="F26" i="5"/>
  <c r="F17" i="5"/>
  <c r="C58" i="5"/>
  <c r="C61" i="5" s="1"/>
  <c r="D58" i="5"/>
  <c r="D61" i="5" s="1"/>
  <c r="E58" i="5"/>
  <c r="E61" i="5" s="1"/>
  <c r="B61" i="5"/>
  <c r="G11" i="5" l="1"/>
  <c r="D10" i="5"/>
  <c r="D11" i="5" s="1"/>
  <c r="E10" i="5"/>
  <c r="E11" i="5" s="1"/>
  <c r="M11" i="5"/>
  <c r="L11" i="5"/>
  <c r="J11" i="5"/>
  <c r="K11" i="5"/>
  <c r="I11" i="5"/>
  <c r="H11" i="5"/>
  <c r="C29" i="5"/>
  <c r="F9" i="5"/>
  <c r="O9" i="5"/>
  <c r="O29" i="5" s="1"/>
  <c r="N9" i="5"/>
  <c r="N29" i="5" s="1"/>
  <c r="P9" i="5"/>
  <c r="P29" i="5" s="1"/>
  <c r="C10" i="5"/>
  <c r="C30" i="5" s="1"/>
  <c r="B27" i="5"/>
  <c r="H27" i="5"/>
  <c r="H18" i="5"/>
  <c r="H19" i="5" s="1"/>
  <c r="H29" i="5" s="1"/>
  <c r="J27" i="5"/>
  <c r="J18" i="5"/>
  <c r="J19" i="5" s="1"/>
  <c r="J29" i="5" s="1"/>
  <c r="L27" i="5"/>
  <c r="L18" i="5"/>
  <c r="L19" i="5" s="1"/>
  <c r="L29" i="5" s="1"/>
  <c r="D27" i="5"/>
  <c r="D18" i="5"/>
  <c r="D28" i="5" s="1"/>
  <c r="F27" i="5"/>
  <c r="F18" i="5"/>
  <c r="F19" i="5" s="1"/>
  <c r="E27" i="5"/>
  <c r="E18" i="5"/>
  <c r="E28" i="5" s="1"/>
  <c r="G27" i="5"/>
  <c r="G18" i="5"/>
  <c r="G19" i="5" s="1"/>
  <c r="G29" i="5" s="1"/>
  <c r="I27" i="5"/>
  <c r="I18" i="5"/>
  <c r="I19" i="5" s="1"/>
  <c r="I29" i="5" s="1"/>
  <c r="K27" i="5"/>
  <c r="K18" i="5"/>
  <c r="K19" i="5" s="1"/>
  <c r="K29" i="5" s="1"/>
  <c r="M27" i="5"/>
  <c r="M18" i="5"/>
  <c r="M19" i="5" s="1"/>
  <c r="M29" i="5" s="1"/>
  <c r="B8" i="5"/>
  <c r="P11" i="5" l="1"/>
  <c r="C11" i="5"/>
  <c r="C31" i="5" s="1"/>
  <c r="F10" i="5"/>
  <c r="F11" i="5" s="1"/>
  <c r="O11" i="5"/>
  <c r="G21" i="5"/>
  <c r="I20" i="5"/>
  <c r="I30" i="5" s="1"/>
  <c r="N11" i="5"/>
  <c r="N31" i="5" s="1"/>
  <c r="K20" i="5"/>
  <c r="G20" i="5"/>
  <c r="G30" i="5" s="1"/>
  <c r="M20" i="5"/>
  <c r="H20" i="5"/>
  <c r="H30" i="5" s="1"/>
  <c r="J20" i="5"/>
  <c r="L20" i="5"/>
  <c r="L30" i="5" s="1"/>
  <c r="P31" i="5"/>
  <c r="O31" i="5"/>
  <c r="K21" i="5"/>
  <c r="G31" i="5"/>
  <c r="J21" i="5"/>
  <c r="J31" i="5" s="1"/>
  <c r="F29" i="5"/>
  <c r="B9" i="5"/>
  <c r="B28" i="5"/>
  <c r="M30" i="5"/>
  <c r="M28" i="5"/>
  <c r="I28" i="5"/>
  <c r="L28" i="5"/>
  <c r="H28" i="5"/>
  <c r="K30" i="5"/>
  <c r="K28" i="5"/>
  <c r="G28" i="5"/>
  <c r="J30" i="5"/>
  <c r="J28" i="5"/>
  <c r="K31" i="5"/>
  <c r="M21" i="5"/>
  <c r="M31" i="5" s="1"/>
  <c r="I21" i="5"/>
  <c r="I31" i="5" s="1"/>
  <c r="E19" i="5"/>
  <c r="D19" i="5"/>
  <c r="L21" i="5"/>
  <c r="L31" i="5" s="1"/>
  <c r="H21" i="5"/>
  <c r="H31" i="5" s="1"/>
  <c r="F20" i="5"/>
  <c r="F30" i="5" s="1"/>
  <c r="F28" i="5"/>
  <c r="F21" i="5" l="1"/>
  <c r="F31" i="5" s="1"/>
  <c r="B10" i="5"/>
  <c r="B30" i="5" s="1"/>
  <c r="E29" i="5"/>
  <c r="E20" i="5"/>
  <c r="E30" i="5" s="1"/>
  <c r="D29" i="5"/>
  <c r="D20" i="5"/>
  <c r="D30" i="5" s="1"/>
  <c r="B29" i="5"/>
  <c r="B11" i="5" l="1"/>
  <c r="B31" i="5" s="1"/>
  <c r="D21" i="5"/>
  <c r="D31" i="5" s="1"/>
  <c r="E21" i="5"/>
  <c r="E31" i="5" s="1"/>
</calcChain>
</file>

<file path=xl/sharedStrings.xml><?xml version="1.0" encoding="utf-8"?>
<sst xmlns="http://schemas.openxmlformats.org/spreadsheetml/2006/main" count="172" uniqueCount="43">
  <si>
    <t>MWh/d</t>
  </si>
  <si>
    <t>Technical capacity</t>
  </si>
  <si>
    <t>Contracted capacity</t>
  </si>
  <si>
    <t>Available capacity</t>
  </si>
  <si>
    <t>10% Technical capacity</t>
  </si>
  <si>
    <t>Total capacity offered</t>
  </si>
  <si>
    <t>Q4</t>
  </si>
  <si>
    <t>Q1</t>
  </si>
  <si>
    <t>Q2</t>
  </si>
  <si>
    <t>Q3</t>
  </si>
  <si>
    <t>Firm annual yearly bundled capacity auctions - BIRIATOU IP</t>
  </si>
  <si>
    <t>Firm annual yearly bundled capacity auctions - VIP</t>
  </si>
  <si>
    <t>Firm annual quarterly bundled capacity auction LARRAU IP
(2014 gas year)</t>
  </si>
  <si>
    <t>Firm annual quarterly bundled capacity auction BIRIATOU IP
(2014 gas year)</t>
  </si>
  <si>
    <t>Firm annual quarterly bundled capacity auction  VIP
(2014 gas year)</t>
  </si>
  <si>
    <t xml:space="preserve">Spain - France </t>
  </si>
  <si>
    <t xml:space="preserve">France-Spain  </t>
  </si>
  <si>
    <t>DRAFT</t>
  </si>
  <si>
    <t>Total capacity offered at yearly auction</t>
  </si>
  <si>
    <t>80% max Technical capacity for LT</t>
  </si>
  <si>
    <t>Firm annual yearly bundled capacity auctions - LARRAU IP (gas year starting 1st October of each year)</t>
  </si>
  <si>
    <t>Q2/2014</t>
  </si>
  <si>
    <t>Q3/2014</t>
  </si>
  <si>
    <t>10% min Technical capacity for ST (quarterly)</t>
  </si>
  <si>
    <t>10% min Technical capacity for MT (n+1/n+5)</t>
  </si>
  <si>
    <t>Total capacity offered   -  VIP</t>
  </si>
  <si>
    <t>OSP LARRAU IP
Q2 and Q3 2014</t>
  </si>
  <si>
    <t>Total capacity offered  - VIP</t>
  </si>
  <si>
    <t xml:space="preserve">France - Spain </t>
  </si>
  <si>
    <t>Available capacity MT</t>
  </si>
  <si>
    <t>Contracted capacity - France</t>
  </si>
  <si>
    <t>Contracted capacity - Spain</t>
  </si>
  <si>
    <t xml:space="preserve">Available unbundled cap FRANCE </t>
  </si>
  <si>
    <t>Available unbundled cap SPAIN</t>
  </si>
  <si>
    <r>
      <t xml:space="preserve">Available firm yearly </t>
    </r>
    <r>
      <rPr>
        <b/>
        <sz val="16"/>
        <color rgb="FFFF0000"/>
        <rFont val="Calibri"/>
        <family val="2"/>
        <scheme val="minor"/>
      </rPr>
      <t>unbundled</t>
    </r>
    <r>
      <rPr>
        <b/>
        <sz val="16"/>
        <color theme="1"/>
        <rFont val="Calibri"/>
        <family val="2"/>
        <scheme val="minor"/>
      </rPr>
      <t xml:space="preserve"> capacity - LARRAU IP</t>
    </r>
  </si>
  <si>
    <r>
      <t xml:space="preserve">Available firm yearly </t>
    </r>
    <r>
      <rPr>
        <b/>
        <sz val="16"/>
        <color rgb="FFFF0000"/>
        <rFont val="Calibri"/>
        <family val="2"/>
        <scheme val="minor"/>
      </rPr>
      <t>unbundled</t>
    </r>
    <r>
      <rPr>
        <b/>
        <sz val="16"/>
        <color theme="1"/>
        <rFont val="Calibri"/>
        <family val="2"/>
        <scheme val="minor"/>
      </rPr>
      <t xml:space="preserve"> capacity - VIP</t>
    </r>
  </si>
  <si>
    <r>
      <t xml:space="preserve">Available firm yearly </t>
    </r>
    <r>
      <rPr>
        <b/>
        <sz val="16"/>
        <color rgb="FFFF0000"/>
        <rFont val="Calibri"/>
        <family val="2"/>
        <scheme val="minor"/>
      </rPr>
      <t>unbundled</t>
    </r>
    <r>
      <rPr>
        <b/>
        <sz val="16"/>
        <color theme="1"/>
        <rFont val="Calibri"/>
        <family val="2"/>
        <scheme val="minor"/>
      </rPr>
      <t xml:space="preserve"> capacity - BIRIATOU IP</t>
    </r>
  </si>
  <si>
    <t>Additional available cap</t>
  </si>
  <si>
    <t>(CRE's public consultation: all available capacity through quarterly auctions)</t>
  </si>
  <si>
    <t>Firm monthly bundled capacity auction  VIP
(2014 gas year)</t>
  </si>
  <si>
    <t>MWh/d0°C</t>
  </si>
  <si>
    <t>Spain &gt; France</t>
  </si>
  <si>
    <t>France &gt; Spain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</si>
</sst>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2" fillId="0" borderId="1" xfId="0" applyFont="1" applyBorder="1"/>
    <xf numFmtId="164" fontId="4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164" fontId="5" fillId="3" borderId="1" xfId="1" applyNumberFormat="1" applyFont="1" applyFill="1" applyBorder="1" applyAlignment="1">
      <alignment vertical="center"/>
    </xf>
    <xf numFmtId="164" fontId="4" fillId="0" borderId="0" xfId="1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0" xfId="0" applyFont="1"/>
    <xf numFmtId="0" fontId="2" fillId="7" borderId="1" xfId="0" applyFont="1" applyFill="1" applyBorder="1" applyAlignment="1">
      <alignment vertical="center"/>
    </xf>
    <xf numFmtId="164" fontId="5" fillId="7" borderId="1" xfId="1" applyNumberFormat="1" applyFont="1" applyFill="1" applyBorder="1" applyAlignment="1">
      <alignment vertical="center"/>
    </xf>
    <xf numFmtId="164" fontId="4" fillId="0" borderId="1" xfId="1" applyNumberFormat="1" applyFont="1" applyFill="1" applyBorder="1"/>
    <xf numFmtId="0" fontId="0" fillId="0" borderId="0" xfId="0" applyAlignment="1">
      <alignment vertical="center"/>
    </xf>
    <xf numFmtId="164" fontId="0" fillId="0" borderId="0" xfId="0" applyNumberFormat="1"/>
    <xf numFmtId="164" fontId="4" fillId="8" borderId="1" xfId="1" applyNumberFormat="1" applyFont="1" applyFill="1" applyBorder="1"/>
    <xf numFmtId="164" fontId="9" fillId="0" borderId="1" xfId="1" applyNumberFormat="1" applyFont="1" applyBorder="1"/>
    <xf numFmtId="0" fontId="10" fillId="9" borderId="5" xfId="0" applyFont="1" applyFill="1" applyBorder="1" applyAlignment="1">
      <alignment horizontal="center" wrapText="1"/>
    </xf>
    <xf numFmtId="0" fontId="10" fillId="10" borderId="6" xfId="0" applyFont="1" applyFill="1" applyBorder="1" applyAlignment="1">
      <alignment horizontal="center" wrapText="1"/>
    </xf>
    <xf numFmtId="17" fontId="2" fillId="2" borderId="7" xfId="0" applyNumberFormat="1" applyFont="1" applyFill="1" applyBorder="1" applyAlignment="1">
      <alignment horizontal="center" vertical="center"/>
    </xf>
    <xf numFmtId="17" fontId="2" fillId="5" borderId="8" xfId="0" applyNumberFormat="1" applyFont="1" applyFill="1" applyBorder="1" applyAlignment="1">
      <alignment horizontal="center" vertical="center"/>
    </xf>
    <xf numFmtId="164" fontId="4" fillId="0" borderId="7" xfId="1" applyNumberFormat="1" applyFont="1" applyBorder="1" applyAlignment="1"/>
    <xf numFmtId="164" fontId="4" fillId="0" borderId="8" xfId="1" applyNumberFormat="1" applyFont="1" applyBorder="1" applyAlignment="1"/>
    <xf numFmtId="164" fontId="5" fillId="7" borderId="9" xfId="1" applyNumberFormat="1" applyFont="1" applyFill="1" applyBorder="1" applyAlignment="1">
      <alignment vertical="center"/>
    </xf>
    <xf numFmtId="164" fontId="5" fillId="7" borderId="10" xfId="1" applyNumberFormat="1" applyFont="1" applyFill="1" applyBorder="1" applyAlignment="1">
      <alignment vertical="center"/>
    </xf>
    <xf numFmtId="0" fontId="2" fillId="0" borderId="11" xfId="0" applyFont="1" applyBorder="1"/>
    <xf numFmtId="0" fontId="2" fillId="0" borderId="12" xfId="0" applyFont="1" applyBorder="1"/>
    <xf numFmtId="0" fontId="2" fillId="7" borderId="13" xfId="0" applyFont="1" applyFill="1" applyBorder="1" applyAlignment="1">
      <alignment vertical="center"/>
    </xf>
    <xf numFmtId="0" fontId="11" fillId="8" borderId="14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1866900</xdr:colOff>
      <xdr:row>0</xdr:row>
      <xdr:rowOff>47625</xdr:rowOff>
    </xdr:from>
    <xdr:to>
      <xdr:col>1</xdr:col>
      <xdr:colOff>57150</xdr:colOff>
      <xdr:row>0</xdr:row>
      <xdr:rowOff>352425</xdr:rowOff>
    </xdr:to>
    <xdr:sp macro="" textlink="">
      <xdr:nvSpPr>
        <xdr:cNvPr id="6" name="Flèche vers le haut 5"/>
        <xdr:cNvSpPr/>
      </xdr:nvSpPr>
      <xdr:spPr>
        <a:xfrm>
          <a:off x="1866900" y="47625"/>
          <a:ext cx="942975" cy="3048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1952625</xdr:colOff>
      <xdr:row>0</xdr:row>
      <xdr:rowOff>38100</xdr:rowOff>
    </xdr:from>
    <xdr:to>
      <xdr:col>1</xdr:col>
      <xdr:colOff>38100</xdr:colOff>
      <xdr:row>0</xdr:row>
      <xdr:rowOff>333375</xdr:rowOff>
    </xdr:to>
    <xdr:sp macro="" textlink="">
      <xdr:nvSpPr>
        <xdr:cNvPr id="4" name="Flèche vers le haut 3"/>
        <xdr:cNvSpPr/>
      </xdr:nvSpPr>
      <xdr:spPr>
        <a:xfrm flipV="1">
          <a:off x="1952625" y="38100"/>
          <a:ext cx="838200" cy="2952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1866899</xdr:colOff>
      <xdr:row>0</xdr:row>
      <xdr:rowOff>47625</xdr:rowOff>
    </xdr:from>
    <xdr:to>
      <xdr:col>1</xdr:col>
      <xdr:colOff>352424</xdr:colOff>
      <xdr:row>0</xdr:row>
      <xdr:rowOff>352425</xdr:rowOff>
    </xdr:to>
    <xdr:sp macro="" textlink="">
      <xdr:nvSpPr>
        <xdr:cNvPr id="3" name="Flèche vers le haut 2"/>
        <xdr:cNvSpPr/>
      </xdr:nvSpPr>
      <xdr:spPr>
        <a:xfrm>
          <a:off x="1866899" y="47625"/>
          <a:ext cx="542925" cy="3048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2028825</xdr:colOff>
      <xdr:row>0</xdr:row>
      <xdr:rowOff>38099</xdr:rowOff>
    </xdr:from>
    <xdr:to>
      <xdr:col>1</xdr:col>
      <xdr:colOff>542925</xdr:colOff>
      <xdr:row>0</xdr:row>
      <xdr:rowOff>333374</xdr:rowOff>
    </xdr:to>
    <xdr:sp macro="" textlink="">
      <xdr:nvSpPr>
        <xdr:cNvPr id="2" name="Flèche vers le haut 1"/>
        <xdr:cNvSpPr/>
      </xdr:nvSpPr>
      <xdr:spPr>
        <a:xfrm flipV="1">
          <a:off x="2028825" y="38099"/>
          <a:ext cx="571500" cy="2952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P69"/>
  <sheetViews>
    <sheetView tabSelected="1" workbookViewId="0">
      <pane ySplit="1" topLeftCell="A2" activePane="bottomLeft" state="frozen"/>
      <selection pane="bottomLeft" activeCell="H34" sqref="H34"/>
    </sheetView>
  </sheetViews>
  <sheetFormatPr baseColWidth="10" defaultRowHeight="15" x14ac:dyDescent="0.25"/>
  <cols>
    <col min="1" max="1" width="41.28515625" customWidth="1"/>
    <col min="2" max="16" width="11.7109375" customWidth="1"/>
  </cols>
  <sheetData>
    <row r="1" spans="1:16" ht="28.5" x14ac:dyDescent="0.45">
      <c r="A1" s="3" t="s">
        <v>15</v>
      </c>
      <c r="N1" s="13"/>
    </row>
    <row r="2" spans="1:16" ht="6.75" customHeight="1" x14ac:dyDescent="0.45">
      <c r="A2" s="3"/>
    </row>
    <row r="3" spans="1:16" ht="25.5" customHeight="1" x14ac:dyDescent="0.25">
      <c r="A3" s="41" t="s">
        <v>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s="1" customFormat="1" ht="18" customHeight="1" x14ac:dyDescent="0.25">
      <c r="A4" s="10" t="s">
        <v>0</v>
      </c>
      <c r="B4" s="6">
        <v>2014</v>
      </c>
      <c r="C4" s="6">
        <v>2015</v>
      </c>
      <c r="D4" s="6">
        <v>2016</v>
      </c>
      <c r="E4" s="6">
        <v>2017</v>
      </c>
      <c r="F4" s="6">
        <v>2018</v>
      </c>
      <c r="G4" s="6">
        <v>2019</v>
      </c>
      <c r="H4" s="6">
        <v>2020</v>
      </c>
      <c r="I4" s="6">
        <v>2021</v>
      </c>
      <c r="J4" s="6">
        <v>2022</v>
      </c>
      <c r="K4" s="6">
        <v>2023</v>
      </c>
      <c r="L4" s="6">
        <v>2024</v>
      </c>
      <c r="M4" s="6">
        <v>2025</v>
      </c>
      <c r="N4" s="6">
        <v>2026</v>
      </c>
      <c r="O4" s="6">
        <v>2027</v>
      </c>
      <c r="P4" s="6">
        <v>2028</v>
      </c>
    </row>
    <row r="5" spans="1:16" x14ac:dyDescent="0.25">
      <c r="A5" s="4" t="s">
        <v>1</v>
      </c>
      <c r="B5" s="5">
        <v>165000</v>
      </c>
      <c r="C5" s="5">
        <v>165000</v>
      </c>
      <c r="D5" s="5">
        <v>165000</v>
      </c>
      <c r="E5" s="5">
        <v>165000</v>
      </c>
      <c r="F5" s="5">
        <v>165000</v>
      </c>
      <c r="G5" s="5">
        <v>165000</v>
      </c>
      <c r="H5" s="5">
        <v>165000</v>
      </c>
      <c r="I5" s="5">
        <v>165000</v>
      </c>
      <c r="J5" s="5">
        <v>165000</v>
      </c>
      <c r="K5" s="5">
        <v>165000</v>
      </c>
      <c r="L5" s="5">
        <v>165000</v>
      </c>
      <c r="M5" s="5">
        <v>165000</v>
      </c>
      <c r="N5" s="5">
        <v>165000</v>
      </c>
      <c r="O5" s="5">
        <v>165000</v>
      </c>
      <c r="P5" s="5">
        <v>165000</v>
      </c>
    </row>
    <row r="6" spans="1:16" x14ac:dyDescent="0.25">
      <c r="A6" s="4" t="s">
        <v>2</v>
      </c>
      <c r="B6" s="5">
        <v>131999</v>
      </c>
      <c r="C6" s="5">
        <v>131999</v>
      </c>
      <c r="D6" s="5">
        <v>131999</v>
      </c>
      <c r="E6" s="5">
        <v>131999</v>
      </c>
      <c r="F6" s="5">
        <v>131999</v>
      </c>
      <c r="G6" s="5">
        <v>131999</v>
      </c>
      <c r="H6" s="5">
        <v>131999</v>
      </c>
      <c r="I6" s="5">
        <v>131999</v>
      </c>
      <c r="J6" s="5">
        <v>131999</v>
      </c>
      <c r="K6" s="5">
        <v>16507</v>
      </c>
      <c r="L6" s="5">
        <v>2587</v>
      </c>
      <c r="M6" s="5">
        <v>2587</v>
      </c>
      <c r="N6" s="5">
        <v>2587</v>
      </c>
      <c r="O6" s="5">
        <v>2587</v>
      </c>
      <c r="P6" s="5">
        <v>2587</v>
      </c>
    </row>
    <row r="7" spans="1:16" x14ac:dyDescent="0.25">
      <c r="A7" s="4" t="s">
        <v>3</v>
      </c>
      <c r="B7" s="5">
        <f>+B5-B6</f>
        <v>33001</v>
      </c>
      <c r="C7" s="5">
        <f t="shared" ref="C7:P7" si="0">+C5-C6</f>
        <v>33001</v>
      </c>
      <c r="D7" s="5">
        <f t="shared" si="0"/>
        <v>33001</v>
      </c>
      <c r="E7" s="5">
        <f t="shared" si="0"/>
        <v>33001</v>
      </c>
      <c r="F7" s="5">
        <f t="shared" si="0"/>
        <v>33001</v>
      </c>
      <c r="G7" s="5">
        <f t="shared" si="0"/>
        <v>33001</v>
      </c>
      <c r="H7" s="5">
        <f t="shared" si="0"/>
        <v>33001</v>
      </c>
      <c r="I7" s="5">
        <f t="shared" si="0"/>
        <v>33001</v>
      </c>
      <c r="J7" s="5">
        <f t="shared" si="0"/>
        <v>33001</v>
      </c>
      <c r="K7" s="5">
        <f t="shared" si="0"/>
        <v>148493</v>
      </c>
      <c r="L7" s="5">
        <f t="shared" si="0"/>
        <v>162413</v>
      </c>
      <c r="M7" s="5">
        <f t="shared" si="0"/>
        <v>162413</v>
      </c>
      <c r="N7" s="5">
        <f t="shared" si="0"/>
        <v>162413</v>
      </c>
      <c r="O7" s="5">
        <f t="shared" si="0"/>
        <v>162413</v>
      </c>
      <c r="P7" s="5">
        <f t="shared" si="0"/>
        <v>162413</v>
      </c>
    </row>
    <row r="8" spans="1:16" x14ac:dyDescent="0.25">
      <c r="A8" s="4" t="s">
        <v>23</v>
      </c>
      <c r="B8" s="5">
        <f>IF(B5*0.1&lt;=B7,B5*0.1,B7)</f>
        <v>16500</v>
      </c>
      <c r="C8" s="5">
        <f t="shared" ref="C8:F8" si="1">IF(C5*0.1&lt;=C7,C5*0.1,C7)</f>
        <v>16500</v>
      </c>
      <c r="D8" s="5">
        <f t="shared" si="1"/>
        <v>16500</v>
      </c>
      <c r="E8" s="5">
        <f t="shared" si="1"/>
        <v>16500</v>
      </c>
      <c r="F8" s="5">
        <f t="shared" si="1"/>
        <v>16500</v>
      </c>
      <c r="G8" s="5">
        <f t="shared" ref="G8:P8" si="2">IF(G5*0.1&lt;=G7,G5*0.1,G7)</f>
        <v>16500</v>
      </c>
      <c r="H8" s="5">
        <f t="shared" si="2"/>
        <v>16500</v>
      </c>
      <c r="I8" s="5">
        <f t="shared" si="2"/>
        <v>16500</v>
      </c>
      <c r="J8" s="5">
        <f t="shared" si="2"/>
        <v>16500</v>
      </c>
      <c r="K8" s="5">
        <f t="shared" si="2"/>
        <v>16500</v>
      </c>
      <c r="L8" s="5">
        <f t="shared" si="2"/>
        <v>16500</v>
      </c>
      <c r="M8" s="5">
        <f t="shared" si="2"/>
        <v>16500</v>
      </c>
      <c r="N8" s="5">
        <f t="shared" si="2"/>
        <v>16500</v>
      </c>
      <c r="O8" s="5">
        <f t="shared" si="2"/>
        <v>16500</v>
      </c>
      <c r="P8" s="5">
        <f t="shared" si="2"/>
        <v>16500</v>
      </c>
    </row>
    <row r="9" spans="1:16" x14ac:dyDescent="0.25">
      <c r="A9" s="4" t="s">
        <v>24</v>
      </c>
      <c r="B9" s="5">
        <f>IF(B5*0.1&lt;=B7-B8,B5*0.1,B7-B8)</f>
        <v>16500</v>
      </c>
      <c r="C9" s="5">
        <f>IF(C5*0.1&lt;=C7-C8,C5*0.1,C7-C8)</f>
        <v>16500</v>
      </c>
      <c r="D9" s="5">
        <f t="shared" ref="D9:P9" si="3">IF(D5*0.1&lt;=D7-D8,D5*0.1,D7-D8)</f>
        <v>16500</v>
      </c>
      <c r="E9" s="5">
        <f t="shared" si="3"/>
        <v>16500</v>
      </c>
      <c r="F9" s="5">
        <f t="shared" si="3"/>
        <v>16500</v>
      </c>
      <c r="G9" s="5">
        <f t="shared" si="3"/>
        <v>16500</v>
      </c>
      <c r="H9" s="5">
        <f t="shared" si="3"/>
        <v>16500</v>
      </c>
      <c r="I9" s="5">
        <f t="shared" si="3"/>
        <v>16500</v>
      </c>
      <c r="J9" s="5">
        <f t="shared" si="3"/>
        <v>16500</v>
      </c>
      <c r="K9" s="5">
        <f t="shared" si="3"/>
        <v>16500</v>
      </c>
      <c r="L9" s="5">
        <f t="shared" si="3"/>
        <v>16500</v>
      </c>
      <c r="M9" s="5">
        <f t="shared" si="3"/>
        <v>16500</v>
      </c>
      <c r="N9" s="5">
        <f t="shared" si="3"/>
        <v>16500</v>
      </c>
      <c r="O9" s="5">
        <f t="shared" si="3"/>
        <v>16500</v>
      </c>
      <c r="P9" s="5">
        <f t="shared" si="3"/>
        <v>16500</v>
      </c>
    </row>
    <row r="10" spans="1:16" x14ac:dyDescent="0.25">
      <c r="A10" s="4" t="s">
        <v>19</v>
      </c>
      <c r="B10" s="5">
        <f>+B7-B8-B9</f>
        <v>1</v>
      </c>
      <c r="C10" s="5">
        <f t="shared" ref="C10:F10" si="4">+C7-C8-C9</f>
        <v>1</v>
      </c>
      <c r="D10" s="5">
        <f t="shared" si="4"/>
        <v>1</v>
      </c>
      <c r="E10" s="5">
        <f t="shared" si="4"/>
        <v>1</v>
      </c>
      <c r="F10" s="5">
        <f t="shared" si="4"/>
        <v>1</v>
      </c>
      <c r="G10" s="5">
        <f>IF(G7&lt;(G5*0.8),G7-G9-G8, G5*0.8-G6)</f>
        <v>1</v>
      </c>
      <c r="H10" s="5">
        <f>IF(H7&lt;(H5*0.8),H7-H9-H8, H5*0.8-H6)</f>
        <v>1</v>
      </c>
      <c r="I10" s="5">
        <f>IF(I7&lt;(I5*0.8),I7-I9-I8, I5*0.8-I6)</f>
        <v>1</v>
      </c>
      <c r="J10" s="5">
        <f>IF(J7&lt;(J5*0.8),J7-J9-J8, J5*0.8-J6)</f>
        <v>1</v>
      </c>
      <c r="K10" s="5">
        <f>IF(K7&lt;(K5*0.8),K7-K9-K8, K5*0.8-K6)</f>
        <v>115493</v>
      </c>
      <c r="L10" s="5">
        <f t="shared" ref="L10:P10" si="5">IF(L7&lt;(L5*0.8),L7-L9-L8, L5*0.8-L6)</f>
        <v>129413</v>
      </c>
      <c r="M10" s="5">
        <f t="shared" si="5"/>
        <v>129413</v>
      </c>
      <c r="N10" s="5">
        <f t="shared" si="5"/>
        <v>129413</v>
      </c>
      <c r="O10" s="5">
        <f t="shared" si="5"/>
        <v>129413</v>
      </c>
      <c r="P10" s="5">
        <f t="shared" si="5"/>
        <v>129413</v>
      </c>
    </row>
    <row r="11" spans="1:16" s="2" customFormat="1" ht="18.75" customHeight="1" x14ac:dyDescent="0.25">
      <c r="A11" s="7" t="s">
        <v>18</v>
      </c>
      <c r="B11" s="8">
        <f>+B9+B10</f>
        <v>16501</v>
      </c>
      <c r="C11" s="8">
        <f t="shared" ref="C11:F11" si="6">+C9+C10</f>
        <v>16501</v>
      </c>
      <c r="D11" s="8">
        <f t="shared" si="6"/>
        <v>16501</v>
      </c>
      <c r="E11" s="8">
        <f t="shared" si="6"/>
        <v>16501</v>
      </c>
      <c r="F11" s="8">
        <f t="shared" si="6"/>
        <v>16501</v>
      </c>
      <c r="G11" s="8">
        <f>G7-G8-G9</f>
        <v>1</v>
      </c>
      <c r="H11" s="8">
        <f t="shared" ref="H11:P11" si="7">H7-H8-H9</f>
        <v>1</v>
      </c>
      <c r="I11" s="8">
        <f t="shared" si="7"/>
        <v>1</v>
      </c>
      <c r="J11" s="8">
        <f t="shared" si="7"/>
        <v>1</v>
      </c>
      <c r="K11" s="8">
        <f t="shared" si="7"/>
        <v>115493</v>
      </c>
      <c r="L11" s="8">
        <f t="shared" si="7"/>
        <v>129413</v>
      </c>
      <c r="M11" s="8">
        <f t="shared" si="7"/>
        <v>129413</v>
      </c>
      <c r="N11" s="8">
        <f t="shared" si="7"/>
        <v>129413</v>
      </c>
      <c r="O11" s="8">
        <f t="shared" si="7"/>
        <v>129413</v>
      </c>
      <c r="P11" s="8">
        <f t="shared" si="7"/>
        <v>129413</v>
      </c>
    </row>
    <row r="12" spans="1:16" x14ac:dyDescent="0.25">
      <c r="K12" s="18"/>
    </row>
    <row r="13" spans="1:16" ht="25.5" customHeight="1" x14ac:dyDescent="0.25">
      <c r="A13" s="45" t="s">
        <v>10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1:16" x14ac:dyDescent="0.25">
      <c r="A14" s="10" t="s">
        <v>0</v>
      </c>
      <c r="B14" s="6">
        <v>2014</v>
      </c>
      <c r="C14" s="6">
        <v>2015</v>
      </c>
      <c r="D14" s="6">
        <v>2016</v>
      </c>
      <c r="E14" s="6">
        <v>2017</v>
      </c>
      <c r="F14" s="6">
        <v>2018</v>
      </c>
      <c r="G14" s="6">
        <v>2019</v>
      </c>
      <c r="H14" s="6">
        <v>2020</v>
      </c>
      <c r="I14" s="6">
        <v>2021</v>
      </c>
      <c r="J14" s="6">
        <v>2022</v>
      </c>
      <c r="K14" s="6">
        <v>2023</v>
      </c>
      <c r="L14" s="6">
        <v>2024</v>
      </c>
      <c r="M14" s="6">
        <v>2025</v>
      </c>
      <c r="N14" s="6">
        <v>2026</v>
      </c>
      <c r="O14" s="6">
        <v>2027</v>
      </c>
      <c r="P14" s="6">
        <v>2028</v>
      </c>
    </row>
    <row r="15" spans="1:16" x14ac:dyDescent="0.25">
      <c r="A15" s="4" t="s">
        <v>1</v>
      </c>
      <c r="B15" s="5">
        <v>5000</v>
      </c>
      <c r="C15" s="5">
        <v>5000</v>
      </c>
      <c r="D15" s="5">
        <v>60000</v>
      </c>
      <c r="E15" s="5">
        <v>60000</v>
      </c>
      <c r="F15" s="5">
        <v>60000</v>
      </c>
      <c r="G15" s="5">
        <v>60000</v>
      </c>
      <c r="H15" s="5">
        <v>60000</v>
      </c>
      <c r="I15" s="5">
        <v>60000</v>
      </c>
      <c r="J15" s="5">
        <v>60000</v>
      </c>
      <c r="K15" s="5">
        <v>60000</v>
      </c>
      <c r="L15" s="5">
        <v>60000</v>
      </c>
      <c r="M15" s="5">
        <v>60000</v>
      </c>
      <c r="N15" s="5">
        <v>60000</v>
      </c>
      <c r="O15" s="5">
        <v>60000</v>
      </c>
      <c r="P15" s="5">
        <v>60000</v>
      </c>
    </row>
    <row r="16" spans="1:16" x14ac:dyDescent="0.25">
      <c r="A16" s="4" t="s">
        <v>2</v>
      </c>
      <c r="B16" s="19">
        <v>1500</v>
      </c>
      <c r="C16" s="19">
        <v>1500</v>
      </c>
      <c r="D16" s="19">
        <f>44800+1500</f>
        <v>46300</v>
      </c>
      <c r="E16" s="19">
        <f t="shared" ref="E16:M16" si="8">44800+1500</f>
        <v>46300</v>
      </c>
      <c r="F16" s="19">
        <f t="shared" si="8"/>
        <v>46300</v>
      </c>
      <c r="G16" s="19">
        <f t="shared" si="8"/>
        <v>46300</v>
      </c>
      <c r="H16" s="19">
        <f t="shared" si="8"/>
        <v>46300</v>
      </c>
      <c r="I16" s="19">
        <f t="shared" si="8"/>
        <v>46300</v>
      </c>
      <c r="J16" s="19">
        <f t="shared" si="8"/>
        <v>46300</v>
      </c>
      <c r="K16" s="19">
        <f t="shared" si="8"/>
        <v>46300</v>
      </c>
      <c r="L16" s="19">
        <f t="shared" si="8"/>
        <v>46300</v>
      </c>
      <c r="M16" s="19">
        <f t="shared" si="8"/>
        <v>46300</v>
      </c>
      <c r="N16" s="5"/>
      <c r="O16" s="5"/>
      <c r="P16" s="5"/>
    </row>
    <row r="17" spans="1:16" x14ac:dyDescent="0.25">
      <c r="A17" s="4" t="s">
        <v>3</v>
      </c>
      <c r="B17" s="5">
        <f>+B15-B16</f>
        <v>3500</v>
      </c>
      <c r="C17" s="5">
        <f t="shared" ref="C17:P17" si="9">+C15-C16</f>
        <v>3500</v>
      </c>
      <c r="D17" s="5">
        <f t="shared" si="9"/>
        <v>13700</v>
      </c>
      <c r="E17" s="5">
        <f t="shared" si="9"/>
        <v>13700</v>
      </c>
      <c r="F17" s="5">
        <f t="shared" si="9"/>
        <v>13700</v>
      </c>
      <c r="G17" s="5">
        <f t="shared" si="9"/>
        <v>13700</v>
      </c>
      <c r="H17" s="5">
        <f t="shared" si="9"/>
        <v>13700</v>
      </c>
      <c r="I17" s="5">
        <f t="shared" si="9"/>
        <v>13700</v>
      </c>
      <c r="J17" s="5">
        <f t="shared" si="9"/>
        <v>13700</v>
      </c>
      <c r="K17" s="5">
        <f t="shared" si="9"/>
        <v>13700</v>
      </c>
      <c r="L17" s="5">
        <f t="shared" si="9"/>
        <v>13700</v>
      </c>
      <c r="M17" s="5">
        <f t="shared" si="9"/>
        <v>13700</v>
      </c>
      <c r="N17" s="5">
        <f t="shared" si="9"/>
        <v>60000</v>
      </c>
      <c r="O17" s="5">
        <f t="shared" si="9"/>
        <v>60000</v>
      </c>
      <c r="P17" s="5">
        <f t="shared" si="9"/>
        <v>60000</v>
      </c>
    </row>
    <row r="18" spans="1:16" x14ac:dyDescent="0.25">
      <c r="A18" s="4" t="s">
        <v>23</v>
      </c>
      <c r="B18" s="5">
        <f>IF(B15*0.1&lt;=B17,B15*0.1,B17)</f>
        <v>500</v>
      </c>
      <c r="C18" s="5">
        <f t="shared" ref="C18:P18" si="10">IF(C15*0.1&lt;=C17,C15*0.1,C17)</f>
        <v>500</v>
      </c>
      <c r="D18" s="5">
        <f t="shared" si="10"/>
        <v>6000</v>
      </c>
      <c r="E18" s="5">
        <f t="shared" si="10"/>
        <v>6000</v>
      </c>
      <c r="F18" s="5">
        <f t="shared" si="10"/>
        <v>6000</v>
      </c>
      <c r="G18" s="5">
        <f t="shared" si="10"/>
        <v>6000</v>
      </c>
      <c r="H18" s="5">
        <f t="shared" si="10"/>
        <v>6000</v>
      </c>
      <c r="I18" s="5">
        <f t="shared" si="10"/>
        <v>6000</v>
      </c>
      <c r="J18" s="5">
        <f t="shared" si="10"/>
        <v>6000</v>
      </c>
      <c r="K18" s="5">
        <f t="shared" si="10"/>
        <v>6000</v>
      </c>
      <c r="L18" s="5">
        <f t="shared" si="10"/>
        <v>6000</v>
      </c>
      <c r="M18" s="5">
        <f t="shared" si="10"/>
        <v>6000</v>
      </c>
      <c r="N18" s="5">
        <f t="shared" si="10"/>
        <v>6000</v>
      </c>
      <c r="O18" s="5">
        <f t="shared" si="10"/>
        <v>6000</v>
      </c>
      <c r="P18" s="5">
        <f t="shared" si="10"/>
        <v>6000</v>
      </c>
    </row>
    <row r="19" spans="1:16" x14ac:dyDescent="0.25">
      <c r="A19" s="4" t="s">
        <v>24</v>
      </c>
      <c r="B19" s="5">
        <f>IF(B15*0.1&lt;=B17-B18,B15*0.1,B17-B18)</f>
        <v>500</v>
      </c>
      <c r="C19" s="5">
        <f>IF(C15*0.1&lt;=C17-C18,C15*0.1,C17-C18)</f>
        <v>500</v>
      </c>
      <c r="D19" s="5">
        <f t="shared" ref="D19:P19" si="11">IF(D15*0.1&lt;=D17-D18,D15*0.1,D17-D18)</f>
        <v>6000</v>
      </c>
      <c r="E19" s="5">
        <f t="shared" si="11"/>
        <v>6000</v>
      </c>
      <c r="F19" s="5">
        <f t="shared" si="11"/>
        <v>6000</v>
      </c>
      <c r="G19" s="5">
        <f t="shared" si="11"/>
        <v>6000</v>
      </c>
      <c r="H19" s="5">
        <f t="shared" si="11"/>
        <v>6000</v>
      </c>
      <c r="I19" s="5">
        <f t="shared" si="11"/>
        <v>6000</v>
      </c>
      <c r="J19" s="5">
        <f t="shared" si="11"/>
        <v>6000</v>
      </c>
      <c r="K19" s="5">
        <f t="shared" si="11"/>
        <v>6000</v>
      </c>
      <c r="L19" s="5">
        <f t="shared" si="11"/>
        <v>6000</v>
      </c>
      <c r="M19" s="5">
        <f t="shared" si="11"/>
        <v>6000</v>
      </c>
      <c r="N19" s="5">
        <f t="shared" si="11"/>
        <v>6000</v>
      </c>
      <c r="O19" s="5">
        <f t="shared" si="11"/>
        <v>6000</v>
      </c>
      <c r="P19" s="5">
        <f t="shared" si="11"/>
        <v>6000</v>
      </c>
    </row>
    <row r="20" spans="1:16" x14ac:dyDescent="0.25">
      <c r="A20" s="4" t="s">
        <v>19</v>
      </c>
      <c r="B20" s="5">
        <f>+B17-B18-B19</f>
        <v>2500</v>
      </c>
      <c r="C20" s="5">
        <f t="shared" ref="C20:F20" si="12">+C17-C18-C19</f>
        <v>2500</v>
      </c>
      <c r="D20" s="5">
        <f t="shared" si="12"/>
        <v>1700</v>
      </c>
      <c r="E20" s="5">
        <f t="shared" si="12"/>
        <v>1700</v>
      </c>
      <c r="F20" s="5">
        <f t="shared" si="12"/>
        <v>1700</v>
      </c>
      <c r="G20" s="5">
        <f>IF(G17&lt;(G15*0.8),G17-G19-G18, G15*0.8-G16)</f>
        <v>1700</v>
      </c>
      <c r="H20" s="5">
        <f t="shared" ref="H20:P20" si="13">IF(H17&lt;(H15*0.8),H17-H19-H18, H15*0.8-H16)</f>
        <v>1700</v>
      </c>
      <c r="I20" s="5">
        <f t="shared" si="13"/>
        <v>1700</v>
      </c>
      <c r="J20" s="5">
        <f t="shared" si="13"/>
        <v>1700</v>
      </c>
      <c r="K20" s="5">
        <f t="shared" si="13"/>
        <v>1700</v>
      </c>
      <c r="L20" s="5">
        <f t="shared" si="13"/>
        <v>1700</v>
      </c>
      <c r="M20" s="5">
        <f t="shared" si="13"/>
        <v>1700</v>
      </c>
      <c r="N20" s="5">
        <f t="shared" si="13"/>
        <v>48000</v>
      </c>
      <c r="O20" s="5">
        <f t="shared" si="13"/>
        <v>48000</v>
      </c>
      <c r="P20" s="5">
        <f t="shared" si="13"/>
        <v>48000</v>
      </c>
    </row>
    <row r="21" spans="1:16" ht="18.75" customHeight="1" x14ac:dyDescent="0.25">
      <c r="A21" s="7" t="s">
        <v>5</v>
      </c>
      <c r="B21" s="8">
        <f>+B19+B20</f>
        <v>3000</v>
      </c>
      <c r="C21" s="8">
        <f t="shared" ref="C21:E21" si="14">+C19+C20</f>
        <v>3000</v>
      </c>
      <c r="D21" s="8">
        <f t="shared" si="14"/>
        <v>7700</v>
      </c>
      <c r="E21" s="8">
        <f t="shared" si="14"/>
        <v>7700</v>
      </c>
      <c r="F21" s="8">
        <f>+F19+F20</f>
        <v>7700</v>
      </c>
      <c r="G21" s="8">
        <f>+G17-G19-G18</f>
        <v>1700</v>
      </c>
      <c r="H21" s="8">
        <f t="shared" ref="H21:P21" si="15">+H17-H19-H18</f>
        <v>1700</v>
      </c>
      <c r="I21" s="8">
        <f t="shared" si="15"/>
        <v>1700</v>
      </c>
      <c r="J21" s="8">
        <f t="shared" si="15"/>
        <v>1700</v>
      </c>
      <c r="K21" s="8">
        <f t="shared" si="15"/>
        <v>1700</v>
      </c>
      <c r="L21" s="8">
        <f t="shared" si="15"/>
        <v>1700</v>
      </c>
      <c r="M21" s="8">
        <f t="shared" si="15"/>
        <v>1700</v>
      </c>
      <c r="N21" s="8">
        <f t="shared" si="15"/>
        <v>48000</v>
      </c>
      <c r="O21" s="8">
        <f t="shared" si="15"/>
        <v>48000</v>
      </c>
      <c r="P21" s="8">
        <f t="shared" si="15"/>
        <v>48000</v>
      </c>
    </row>
    <row r="22" spans="1:16" x14ac:dyDescent="0.25">
      <c r="G22" s="18"/>
    </row>
    <row r="23" spans="1:16" ht="25.5" customHeight="1" x14ac:dyDescent="0.25">
      <c r="A23" s="46" t="s">
        <v>11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</row>
    <row r="24" spans="1:16" x14ac:dyDescent="0.25">
      <c r="A24" s="10" t="s">
        <v>0</v>
      </c>
      <c r="B24" s="6">
        <v>2014</v>
      </c>
      <c r="C24" s="6">
        <v>2015</v>
      </c>
      <c r="D24" s="6">
        <v>2016</v>
      </c>
      <c r="E24" s="6">
        <v>2017</v>
      </c>
      <c r="F24" s="6">
        <v>2018</v>
      </c>
      <c r="G24" s="6">
        <v>2019</v>
      </c>
      <c r="H24" s="6">
        <v>2020</v>
      </c>
      <c r="I24" s="6">
        <v>2021</v>
      </c>
      <c r="J24" s="6">
        <v>2022</v>
      </c>
      <c r="K24" s="6">
        <v>2023</v>
      </c>
      <c r="L24" s="6">
        <v>2024</v>
      </c>
      <c r="M24" s="6">
        <v>2025</v>
      </c>
      <c r="N24" s="6">
        <v>2026</v>
      </c>
      <c r="O24" s="6">
        <v>2027</v>
      </c>
      <c r="P24" s="6">
        <v>2028</v>
      </c>
    </row>
    <row r="25" spans="1:16" x14ac:dyDescent="0.25">
      <c r="A25" s="4" t="s">
        <v>1</v>
      </c>
      <c r="B25" s="5">
        <f t="shared" ref="B25:B30" si="16">+B15+B5</f>
        <v>170000</v>
      </c>
      <c r="C25" s="5">
        <f t="shared" ref="C25:P25" si="17">+C15+C5</f>
        <v>170000</v>
      </c>
      <c r="D25" s="5">
        <f t="shared" si="17"/>
        <v>225000</v>
      </c>
      <c r="E25" s="5">
        <f t="shared" si="17"/>
        <v>225000</v>
      </c>
      <c r="F25" s="5">
        <f t="shared" si="17"/>
        <v>225000</v>
      </c>
      <c r="G25" s="5">
        <f t="shared" si="17"/>
        <v>225000</v>
      </c>
      <c r="H25" s="5">
        <f t="shared" si="17"/>
        <v>225000</v>
      </c>
      <c r="I25" s="5">
        <f t="shared" si="17"/>
        <v>225000</v>
      </c>
      <c r="J25" s="5">
        <f t="shared" si="17"/>
        <v>225000</v>
      </c>
      <c r="K25" s="5">
        <f t="shared" si="17"/>
        <v>225000</v>
      </c>
      <c r="L25" s="5">
        <f t="shared" si="17"/>
        <v>225000</v>
      </c>
      <c r="M25" s="5">
        <f t="shared" si="17"/>
        <v>225000</v>
      </c>
      <c r="N25" s="5">
        <f t="shared" si="17"/>
        <v>225000</v>
      </c>
      <c r="O25" s="5">
        <f t="shared" si="17"/>
        <v>225000</v>
      </c>
      <c r="P25" s="5">
        <f t="shared" si="17"/>
        <v>225000</v>
      </c>
    </row>
    <row r="26" spans="1:16" x14ac:dyDescent="0.25">
      <c r="A26" s="4" t="s">
        <v>2</v>
      </c>
      <c r="B26" s="5">
        <f t="shared" si="16"/>
        <v>133499</v>
      </c>
      <c r="C26" s="5">
        <f t="shared" ref="C26:P26" si="18">+C16+C6</f>
        <v>133499</v>
      </c>
      <c r="D26" s="5">
        <f t="shared" si="18"/>
        <v>178299</v>
      </c>
      <c r="E26" s="5">
        <f t="shared" si="18"/>
        <v>178299</v>
      </c>
      <c r="F26" s="5">
        <f t="shared" si="18"/>
        <v>178299</v>
      </c>
      <c r="G26" s="5">
        <f t="shared" si="18"/>
        <v>178299</v>
      </c>
      <c r="H26" s="5">
        <f t="shared" si="18"/>
        <v>178299</v>
      </c>
      <c r="I26" s="5">
        <f t="shared" si="18"/>
        <v>178299</v>
      </c>
      <c r="J26" s="5">
        <f t="shared" si="18"/>
        <v>178299</v>
      </c>
      <c r="K26" s="5">
        <f t="shared" si="18"/>
        <v>62807</v>
      </c>
      <c r="L26" s="5">
        <f t="shared" si="18"/>
        <v>48887</v>
      </c>
      <c r="M26" s="5">
        <f t="shared" si="18"/>
        <v>48887</v>
      </c>
      <c r="N26" s="5">
        <f t="shared" si="18"/>
        <v>2587</v>
      </c>
      <c r="O26" s="5">
        <f t="shared" si="18"/>
        <v>2587</v>
      </c>
      <c r="P26" s="5">
        <f t="shared" si="18"/>
        <v>2587</v>
      </c>
    </row>
    <row r="27" spans="1:16" x14ac:dyDescent="0.25">
      <c r="A27" s="4" t="s">
        <v>3</v>
      </c>
      <c r="B27" s="5">
        <f t="shared" si="16"/>
        <v>36501</v>
      </c>
      <c r="C27" s="5">
        <f t="shared" ref="C27:P27" si="19">+C17+C7</f>
        <v>36501</v>
      </c>
      <c r="D27" s="5">
        <f t="shared" si="19"/>
        <v>46701</v>
      </c>
      <c r="E27" s="5">
        <f t="shared" si="19"/>
        <v>46701</v>
      </c>
      <c r="F27" s="5">
        <f t="shared" si="19"/>
        <v>46701</v>
      </c>
      <c r="G27" s="5">
        <f t="shared" si="19"/>
        <v>46701</v>
      </c>
      <c r="H27" s="5">
        <f t="shared" si="19"/>
        <v>46701</v>
      </c>
      <c r="I27" s="5">
        <f t="shared" si="19"/>
        <v>46701</v>
      </c>
      <c r="J27" s="5">
        <f t="shared" si="19"/>
        <v>46701</v>
      </c>
      <c r="K27" s="5">
        <f t="shared" si="19"/>
        <v>162193</v>
      </c>
      <c r="L27" s="5">
        <f t="shared" si="19"/>
        <v>176113</v>
      </c>
      <c r="M27" s="5">
        <f t="shared" si="19"/>
        <v>176113</v>
      </c>
      <c r="N27" s="5">
        <f t="shared" si="19"/>
        <v>222413</v>
      </c>
      <c r="O27" s="5">
        <f t="shared" si="19"/>
        <v>222413</v>
      </c>
      <c r="P27" s="5">
        <f t="shared" si="19"/>
        <v>222413</v>
      </c>
    </row>
    <row r="28" spans="1:16" x14ac:dyDescent="0.25">
      <c r="A28" s="4" t="s">
        <v>23</v>
      </c>
      <c r="B28" s="5">
        <f t="shared" si="16"/>
        <v>17000</v>
      </c>
      <c r="C28" s="5">
        <f t="shared" ref="C28:P28" si="20">+C18+C8</f>
        <v>17000</v>
      </c>
      <c r="D28" s="5">
        <f t="shared" si="20"/>
        <v>22500</v>
      </c>
      <c r="E28" s="5">
        <f t="shared" si="20"/>
        <v>22500</v>
      </c>
      <c r="F28" s="5">
        <f t="shared" si="20"/>
        <v>22500</v>
      </c>
      <c r="G28" s="5">
        <f t="shared" si="20"/>
        <v>22500</v>
      </c>
      <c r="H28" s="5">
        <f t="shared" si="20"/>
        <v>22500</v>
      </c>
      <c r="I28" s="5">
        <f t="shared" si="20"/>
        <v>22500</v>
      </c>
      <c r="J28" s="5">
        <f t="shared" si="20"/>
        <v>22500</v>
      </c>
      <c r="K28" s="5">
        <f t="shared" si="20"/>
        <v>22500</v>
      </c>
      <c r="L28" s="5">
        <f t="shared" si="20"/>
        <v>22500</v>
      </c>
      <c r="M28" s="5">
        <f t="shared" si="20"/>
        <v>22500</v>
      </c>
      <c r="N28" s="5">
        <f t="shared" si="20"/>
        <v>22500</v>
      </c>
      <c r="O28" s="5">
        <f t="shared" si="20"/>
        <v>22500</v>
      </c>
      <c r="P28" s="5">
        <f t="shared" si="20"/>
        <v>22500</v>
      </c>
    </row>
    <row r="29" spans="1:16" x14ac:dyDescent="0.25">
      <c r="A29" s="4" t="s">
        <v>24</v>
      </c>
      <c r="B29" s="5">
        <f t="shared" si="16"/>
        <v>17000</v>
      </c>
      <c r="C29" s="5">
        <f t="shared" ref="C29:P29" si="21">+C19+C9</f>
        <v>17000</v>
      </c>
      <c r="D29" s="5">
        <f t="shared" si="21"/>
        <v>22500</v>
      </c>
      <c r="E29" s="5">
        <f t="shared" si="21"/>
        <v>22500</v>
      </c>
      <c r="F29" s="5">
        <f t="shared" si="21"/>
        <v>22500</v>
      </c>
      <c r="G29" s="5">
        <f t="shared" si="21"/>
        <v>22500</v>
      </c>
      <c r="H29" s="5">
        <f t="shared" si="21"/>
        <v>22500</v>
      </c>
      <c r="I29" s="5">
        <f t="shared" si="21"/>
        <v>22500</v>
      </c>
      <c r="J29" s="5">
        <f t="shared" si="21"/>
        <v>22500</v>
      </c>
      <c r="K29" s="5">
        <f t="shared" si="21"/>
        <v>22500</v>
      </c>
      <c r="L29" s="5">
        <f t="shared" si="21"/>
        <v>22500</v>
      </c>
      <c r="M29" s="5">
        <f t="shared" si="21"/>
        <v>22500</v>
      </c>
      <c r="N29" s="5">
        <f t="shared" si="21"/>
        <v>22500</v>
      </c>
      <c r="O29" s="5">
        <f t="shared" si="21"/>
        <v>22500</v>
      </c>
      <c r="P29" s="5">
        <f t="shared" si="21"/>
        <v>22500</v>
      </c>
    </row>
    <row r="30" spans="1:16" x14ac:dyDescent="0.25">
      <c r="A30" s="4" t="s">
        <v>19</v>
      </c>
      <c r="B30" s="5">
        <f t="shared" si="16"/>
        <v>2501</v>
      </c>
      <c r="C30" s="5">
        <f t="shared" ref="C30:P30" si="22">+C20+C10</f>
        <v>2501</v>
      </c>
      <c r="D30" s="5">
        <f t="shared" si="22"/>
        <v>1701</v>
      </c>
      <c r="E30" s="5">
        <f t="shared" si="22"/>
        <v>1701</v>
      </c>
      <c r="F30" s="5">
        <f t="shared" si="22"/>
        <v>1701</v>
      </c>
      <c r="G30" s="5">
        <f>+G20+G10</f>
        <v>1701</v>
      </c>
      <c r="H30" s="5">
        <f t="shared" si="22"/>
        <v>1701</v>
      </c>
      <c r="I30" s="5">
        <f t="shared" si="22"/>
        <v>1701</v>
      </c>
      <c r="J30" s="5">
        <f t="shared" si="22"/>
        <v>1701</v>
      </c>
      <c r="K30" s="5">
        <f t="shared" si="22"/>
        <v>117193</v>
      </c>
      <c r="L30" s="5">
        <f t="shared" si="22"/>
        <v>131113</v>
      </c>
      <c r="M30" s="5">
        <f t="shared" si="22"/>
        <v>131113</v>
      </c>
      <c r="N30" s="5">
        <f t="shared" si="22"/>
        <v>177413</v>
      </c>
      <c r="O30" s="5">
        <f t="shared" si="22"/>
        <v>177413</v>
      </c>
      <c r="P30" s="5">
        <f t="shared" si="22"/>
        <v>177413</v>
      </c>
    </row>
    <row r="31" spans="1:16" ht="21.75" customHeight="1" x14ac:dyDescent="0.25">
      <c r="A31" s="14" t="s">
        <v>25</v>
      </c>
      <c r="B31" s="15">
        <f>+B11+B21</f>
        <v>19501</v>
      </c>
      <c r="C31" s="15">
        <f t="shared" ref="C31:P31" si="23">+C11+C21</f>
        <v>19501</v>
      </c>
      <c r="D31" s="15">
        <f t="shared" si="23"/>
        <v>24201</v>
      </c>
      <c r="E31" s="15">
        <f t="shared" si="23"/>
        <v>24201</v>
      </c>
      <c r="F31" s="15">
        <f t="shared" si="23"/>
        <v>24201</v>
      </c>
      <c r="G31" s="15">
        <f t="shared" si="23"/>
        <v>1701</v>
      </c>
      <c r="H31" s="15">
        <f t="shared" si="23"/>
        <v>1701</v>
      </c>
      <c r="I31" s="15">
        <f t="shared" si="23"/>
        <v>1701</v>
      </c>
      <c r="J31" s="15">
        <f t="shared" si="23"/>
        <v>1701</v>
      </c>
      <c r="K31" s="15">
        <f t="shared" si="23"/>
        <v>117193</v>
      </c>
      <c r="L31" s="15">
        <f t="shared" si="23"/>
        <v>131113</v>
      </c>
      <c r="M31" s="15">
        <f t="shared" si="23"/>
        <v>131113</v>
      </c>
      <c r="N31" s="15">
        <f t="shared" si="23"/>
        <v>177413</v>
      </c>
      <c r="O31" s="15">
        <f t="shared" si="23"/>
        <v>177413</v>
      </c>
      <c r="P31" s="15">
        <f t="shared" si="23"/>
        <v>177413</v>
      </c>
    </row>
    <row r="32" spans="1:16" x14ac:dyDescent="0.2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4" spans="1:5" ht="45" customHeight="1" x14ac:dyDescent="0.25">
      <c r="A34" s="42" t="s">
        <v>26</v>
      </c>
      <c r="B34" s="43"/>
      <c r="C34" s="44"/>
    </row>
    <row r="35" spans="1:5" x14ac:dyDescent="0.25">
      <c r="A35" s="11" t="s">
        <v>0</v>
      </c>
      <c r="B35" s="12" t="s">
        <v>21</v>
      </c>
      <c r="C35" s="12" t="s">
        <v>22</v>
      </c>
    </row>
    <row r="36" spans="1:5" x14ac:dyDescent="0.25">
      <c r="A36" s="4" t="s">
        <v>1</v>
      </c>
      <c r="B36" s="5">
        <v>165000</v>
      </c>
      <c r="C36" s="5">
        <v>165000</v>
      </c>
    </row>
    <row r="37" spans="1:5" x14ac:dyDescent="0.25">
      <c r="A37" s="4" t="s">
        <v>2</v>
      </c>
      <c r="B37" s="5">
        <v>131999</v>
      </c>
      <c r="C37" s="5">
        <v>131999</v>
      </c>
    </row>
    <row r="38" spans="1:5" ht="25.5" customHeight="1" x14ac:dyDescent="0.25">
      <c r="A38" s="14" t="s">
        <v>5</v>
      </c>
      <c r="B38" s="15">
        <f>+B36-B37</f>
        <v>33001</v>
      </c>
      <c r="C38" s="15">
        <f>+C36-C37</f>
        <v>33001</v>
      </c>
    </row>
    <row r="40" spans="1:5" x14ac:dyDescent="0.25">
      <c r="D40" s="9"/>
      <c r="E40" s="9"/>
    </row>
    <row r="41" spans="1:5" x14ac:dyDescent="0.25">
      <c r="D41" s="9"/>
      <c r="E41" s="9"/>
    </row>
    <row r="42" spans="1:5" ht="46.5" customHeight="1" x14ac:dyDescent="0.25">
      <c r="A42" s="42" t="s">
        <v>12</v>
      </c>
      <c r="B42" s="43"/>
      <c r="C42" s="43"/>
      <c r="D42" s="43"/>
      <c r="E42" s="44"/>
    </row>
    <row r="43" spans="1:5" x14ac:dyDescent="0.25">
      <c r="A43" s="11" t="s">
        <v>0</v>
      </c>
      <c r="B43" s="12" t="s">
        <v>6</v>
      </c>
      <c r="C43" s="12" t="s">
        <v>7</v>
      </c>
      <c r="D43" s="12" t="s">
        <v>8</v>
      </c>
      <c r="E43" s="12" t="s">
        <v>9</v>
      </c>
    </row>
    <row r="44" spans="1:5" x14ac:dyDescent="0.25">
      <c r="A44" s="4" t="s">
        <v>4</v>
      </c>
      <c r="B44" s="5">
        <v>16500</v>
      </c>
      <c r="C44" s="5">
        <v>16500</v>
      </c>
      <c r="D44" s="5">
        <v>16500</v>
      </c>
      <c r="E44" s="5">
        <v>16500</v>
      </c>
    </row>
    <row r="45" spans="1:5" x14ac:dyDescent="0.25">
      <c r="A45" s="4" t="s">
        <v>2</v>
      </c>
      <c r="B45" s="5">
        <v>0</v>
      </c>
      <c r="C45" s="5">
        <v>0</v>
      </c>
      <c r="D45" s="5">
        <v>0</v>
      </c>
      <c r="E45" s="5">
        <v>0</v>
      </c>
    </row>
    <row r="46" spans="1:5" x14ac:dyDescent="0.25">
      <c r="A46" s="4" t="s">
        <v>37</v>
      </c>
      <c r="B46" s="5">
        <v>0</v>
      </c>
      <c r="C46" s="5">
        <v>0</v>
      </c>
      <c r="D46" s="5">
        <v>0</v>
      </c>
      <c r="E46" s="5">
        <v>0</v>
      </c>
    </row>
    <row r="47" spans="1:5" ht="22.5" customHeight="1" x14ac:dyDescent="0.25">
      <c r="A47" s="7" t="s">
        <v>5</v>
      </c>
      <c r="B47" s="8">
        <f>+B44-B45-B46</f>
        <v>16500</v>
      </c>
      <c r="C47" s="8">
        <f t="shared" ref="C47:E47" si="24">+C44-C45-C46</f>
        <v>16500</v>
      </c>
      <c r="D47" s="8">
        <f t="shared" si="24"/>
        <v>16500</v>
      </c>
      <c r="E47" s="8">
        <f t="shared" si="24"/>
        <v>16500</v>
      </c>
    </row>
    <row r="49" spans="1:5" ht="45" customHeight="1" x14ac:dyDescent="0.25">
      <c r="A49" s="35" t="s">
        <v>13</v>
      </c>
      <c r="B49" s="36"/>
      <c r="C49" s="36"/>
      <c r="D49" s="36"/>
      <c r="E49" s="37"/>
    </row>
    <row r="50" spans="1:5" x14ac:dyDescent="0.25">
      <c r="A50" s="11" t="s">
        <v>0</v>
      </c>
      <c r="B50" s="12" t="s">
        <v>6</v>
      </c>
      <c r="C50" s="12" t="s">
        <v>7</v>
      </c>
      <c r="D50" s="12" t="s">
        <v>8</v>
      </c>
      <c r="E50" s="12" t="s">
        <v>9</v>
      </c>
    </row>
    <row r="51" spans="1:5" x14ac:dyDescent="0.25">
      <c r="A51" s="4" t="s">
        <v>4</v>
      </c>
      <c r="B51" s="5">
        <v>500</v>
      </c>
      <c r="C51" s="5">
        <v>500</v>
      </c>
      <c r="D51" s="20">
        <v>900</v>
      </c>
      <c r="E51" s="20">
        <v>900</v>
      </c>
    </row>
    <row r="52" spans="1:5" x14ac:dyDescent="0.25">
      <c r="A52" s="4" t="s">
        <v>2</v>
      </c>
      <c r="B52" s="5">
        <v>0</v>
      </c>
      <c r="C52" s="5">
        <v>0</v>
      </c>
      <c r="D52" s="5">
        <v>0</v>
      </c>
      <c r="E52" s="5">
        <v>0</v>
      </c>
    </row>
    <row r="53" spans="1:5" ht="14.25" customHeight="1" x14ac:dyDescent="0.25">
      <c r="A53" s="4" t="s">
        <v>37</v>
      </c>
      <c r="B53" s="5">
        <v>0</v>
      </c>
      <c r="C53" s="5">
        <v>0</v>
      </c>
      <c r="D53" s="5">
        <v>0</v>
      </c>
      <c r="E53" s="5">
        <v>0</v>
      </c>
    </row>
    <row r="54" spans="1:5" x14ac:dyDescent="0.25">
      <c r="A54" s="7" t="s">
        <v>5</v>
      </c>
      <c r="B54" s="8">
        <f>+B51-B53-B52</f>
        <v>500</v>
      </c>
      <c r="C54" s="8">
        <f t="shared" ref="C54:E54" si="25">+C51-C53-C52</f>
        <v>500</v>
      </c>
      <c r="D54" s="8">
        <f t="shared" si="25"/>
        <v>900</v>
      </c>
      <c r="E54" s="8">
        <f t="shared" si="25"/>
        <v>900</v>
      </c>
    </row>
    <row r="55" spans="1:5" ht="42" customHeight="1" x14ac:dyDescent="0.25"/>
    <row r="56" spans="1:5" ht="21" x14ac:dyDescent="0.25">
      <c r="A56" s="38" t="s">
        <v>14</v>
      </c>
      <c r="B56" s="39"/>
      <c r="C56" s="39"/>
      <c r="D56" s="39"/>
      <c r="E56" s="40"/>
    </row>
    <row r="57" spans="1:5" x14ac:dyDescent="0.25">
      <c r="A57" s="11" t="s">
        <v>0</v>
      </c>
      <c r="B57" s="12" t="s">
        <v>6</v>
      </c>
      <c r="C57" s="12" t="s">
        <v>7</v>
      </c>
      <c r="D57" s="12" t="s">
        <v>8</v>
      </c>
      <c r="E57" s="12" t="s">
        <v>9</v>
      </c>
    </row>
    <row r="58" spans="1:5" x14ac:dyDescent="0.25">
      <c r="A58" s="4" t="s">
        <v>4</v>
      </c>
      <c r="B58" s="5">
        <f>+B44+B51</f>
        <v>17000</v>
      </c>
      <c r="C58" s="5">
        <f>+C44+C51</f>
        <v>17000</v>
      </c>
      <c r="D58" s="5">
        <f>+D44+D51</f>
        <v>17400</v>
      </c>
      <c r="E58" s="5">
        <f>+E44+E51</f>
        <v>17400</v>
      </c>
    </row>
    <row r="59" spans="1:5" x14ac:dyDescent="0.25">
      <c r="A59" s="4" t="s">
        <v>2</v>
      </c>
      <c r="B59" s="5">
        <f>B45+B52</f>
        <v>0</v>
      </c>
      <c r="C59" s="5">
        <f t="shared" ref="C59:E59" si="26">C45+C52</f>
        <v>0</v>
      </c>
      <c r="D59" s="5">
        <f t="shared" si="26"/>
        <v>0</v>
      </c>
      <c r="E59" s="5">
        <f t="shared" si="26"/>
        <v>0</v>
      </c>
    </row>
    <row r="60" spans="1:5" ht="15" customHeight="1" x14ac:dyDescent="0.25">
      <c r="A60" s="4" t="s">
        <v>37</v>
      </c>
      <c r="B60" s="5">
        <f>B46+B53</f>
        <v>0</v>
      </c>
      <c r="C60" s="5">
        <f t="shared" ref="C60:E60" si="27">C46+C53</f>
        <v>0</v>
      </c>
      <c r="D60" s="5">
        <f t="shared" si="27"/>
        <v>0</v>
      </c>
      <c r="E60" s="5">
        <f t="shared" si="27"/>
        <v>0</v>
      </c>
    </row>
    <row r="61" spans="1:5" x14ac:dyDescent="0.25">
      <c r="A61" s="14" t="s">
        <v>27</v>
      </c>
      <c r="B61" s="15">
        <f>+B58-B60</f>
        <v>17000</v>
      </c>
      <c r="C61" s="15">
        <f t="shared" ref="C61:E61" si="28">+C58-C60</f>
        <v>17000</v>
      </c>
      <c r="D61" s="15">
        <f t="shared" si="28"/>
        <v>17400</v>
      </c>
      <c r="E61" s="15">
        <f t="shared" si="28"/>
        <v>17400</v>
      </c>
    </row>
    <row r="63" spans="1:5" ht="15.75" thickBot="1" x14ac:dyDescent="0.3"/>
    <row r="64" spans="1:5" ht="21" customHeight="1" x14ac:dyDescent="0.25">
      <c r="A64" s="34" t="s">
        <v>39</v>
      </c>
      <c r="B64" s="33" t="s">
        <v>41</v>
      </c>
      <c r="C64" s="22" t="s">
        <v>42</v>
      </c>
      <c r="D64" s="21" t="s">
        <v>41</v>
      </c>
      <c r="E64" s="22" t="s">
        <v>42</v>
      </c>
    </row>
    <row r="65" spans="1:5" ht="15.75" thickBot="1" x14ac:dyDescent="0.3">
      <c r="A65" s="32" t="s">
        <v>40</v>
      </c>
      <c r="B65" s="23">
        <v>41913</v>
      </c>
      <c r="C65" s="24">
        <v>41913</v>
      </c>
      <c r="D65" s="23">
        <v>41944</v>
      </c>
      <c r="E65" s="24">
        <v>41944</v>
      </c>
    </row>
    <row r="66" spans="1:5" x14ac:dyDescent="0.25">
      <c r="A66" s="29" t="s">
        <v>4</v>
      </c>
      <c r="B66" s="25">
        <f>B25*0.1</f>
        <v>17000</v>
      </c>
      <c r="C66" s="26">
        <f>0.1*'FRANCE-SPAIN'!B25</f>
        <v>16500</v>
      </c>
      <c r="D66" s="25">
        <f>D25*0.1</f>
        <v>22500</v>
      </c>
      <c r="E66" s="26">
        <f>0.1*'FRANCE-SPAIN'!D25</f>
        <v>16500</v>
      </c>
    </row>
    <row r="67" spans="1:5" x14ac:dyDescent="0.25">
      <c r="A67" s="30" t="s">
        <v>2</v>
      </c>
      <c r="B67" s="25">
        <f>B53+B60</f>
        <v>0</v>
      </c>
      <c r="C67" s="26">
        <f>C53+C60</f>
        <v>0</v>
      </c>
      <c r="D67" s="25">
        <f>D53+D60</f>
        <v>0</v>
      </c>
      <c r="E67" s="26">
        <f>E53+E60</f>
        <v>0</v>
      </c>
    </row>
    <row r="68" spans="1:5" x14ac:dyDescent="0.25">
      <c r="A68" s="30" t="s">
        <v>37</v>
      </c>
      <c r="B68" s="25">
        <v>0</v>
      </c>
      <c r="C68" s="26">
        <v>0</v>
      </c>
      <c r="D68" s="25">
        <v>0</v>
      </c>
      <c r="E68" s="26">
        <v>0</v>
      </c>
    </row>
    <row r="69" spans="1:5" ht="15.75" thickBot="1" x14ac:dyDescent="0.3">
      <c r="A69" s="31" t="s">
        <v>27</v>
      </c>
      <c r="B69" s="27">
        <v>0</v>
      </c>
      <c r="C69" s="28">
        <v>0</v>
      </c>
      <c r="D69" s="27">
        <v>0</v>
      </c>
      <c r="E69" s="28">
        <v>0</v>
      </c>
    </row>
  </sheetData>
  <mergeCells count="7">
    <mergeCell ref="A49:E49"/>
    <mergeCell ref="A56:E56"/>
    <mergeCell ref="A3:P3"/>
    <mergeCell ref="A42:E42"/>
    <mergeCell ref="A34:C34"/>
    <mergeCell ref="A13:P13"/>
    <mergeCell ref="A23:P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P61"/>
  <sheetViews>
    <sheetView workbookViewId="0">
      <pane ySplit="1" topLeftCell="A2" activePane="bottomLeft" state="frozen"/>
      <selection pane="bottomLeft" activeCell="I11" sqref="I11"/>
    </sheetView>
  </sheetViews>
  <sheetFormatPr baseColWidth="10" defaultRowHeight="15" x14ac:dyDescent="0.25"/>
  <cols>
    <col min="1" max="1" width="41.28515625" customWidth="1"/>
    <col min="2" max="16" width="11.7109375" customWidth="1"/>
  </cols>
  <sheetData>
    <row r="1" spans="1:16" ht="28.5" x14ac:dyDescent="0.45">
      <c r="A1" s="3" t="s">
        <v>28</v>
      </c>
      <c r="N1" s="13"/>
    </row>
    <row r="2" spans="1:16" ht="6.75" customHeight="1" x14ac:dyDescent="0.45">
      <c r="A2" s="3"/>
    </row>
    <row r="3" spans="1:16" ht="25.5" customHeight="1" x14ac:dyDescent="0.25">
      <c r="A3" s="41" t="s">
        <v>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s="1" customFormat="1" ht="18" customHeight="1" x14ac:dyDescent="0.25">
      <c r="A4" s="10" t="s">
        <v>0</v>
      </c>
      <c r="B4" s="6">
        <v>2014</v>
      </c>
      <c r="C4" s="6">
        <v>2015</v>
      </c>
      <c r="D4" s="6">
        <v>2016</v>
      </c>
      <c r="E4" s="6">
        <v>2017</v>
      </c>
      <c r="F4" s="6">
        <v>2018</v>
      </c>
      <c r="G4" s="6">
        <v>2019</v>
      </c>
      <c r="H4" s="6">
        <v>2020</v>
      </c>
      <c r="I4" s="6">
        <v>2021</v>
      </c>
      <c r="J4" s="6">
        <v>2022</v>
      </c>
      <c r="K4" s="6">
        <v>2023</v>
      </c>
      <c r="L4" s="6">
        <v>2024</v>
      </c>
      <c r="M4" s="6">
        <v>2025</v>
      </c>
      <c r="N4" s="6">
        <v>2026</v>
      </c>
      <c r="O4" s="6">
        <v>2027</v>
      </c>
      <c r="P4" s="6">
        <v>2028</v>
      </c>
    </row>
    <row r="5" spans="1:16" x14ac:dyDescent="0.25">
      <c r="A5" s="4" t="s">
        <v>1</v>
      </c>
      <c r="B5" s="5">
        <v>165000</v>
      </c>
      <c r="C5" s="5">
        <v>165000</v>
      </c>
      <c r="D5" s="5">
        <v>165000</v>
      </c>
      <c r="E5" s="5">
        <v>165000</v>
      </c>
      <c r="F5" s="5">
        <v>165000</v>
      </c>
      <c r="G5" s="5">
        <v>165000</v>
      </c>
      <c r="H5" s="5">
        <v>165000</v>
      </c>
      <c r="I5" s="5">
        <v>165000</v>
      </c>
      <c r="J5" s="5">
        <v>165000</v>
      </c>
      <c r="K5" s="5">
        <v>165000</v>
      </c>
      <c r="L5" s="5">
        <v>165000</v>
      </c>
      <c r="M5" s="5">
        <v>165000</v>
      </c>
      <c r="N5" s="5">
        <v>165000</v>
      </c>
      <c r="O5" s="5">
        <v>165000</v>
      </c>
      <c r="P5" s="5">
        <v>165000</v>
      </c>
    </row>
    <row r="6" spans="1:16" x14ac:dyDescent="0.25">
      <c r="A6" s="4" t="s">
        <v>2</v>
      </c>
      <c r="B6" s="5">
        <v>146520</v>
      </c>
      <c r="C6" s="5">
        <v>146520</v>
      </c>
      <c r="D6" s="5">
        <v>146520</v>
      </c>
      <c r="E6" s="5">
        <v>146520</v>
      </c>
      <c r="F6" s="5">
        <v>146520</v>
      </c>
      <c r="G6" s="5">
        <v>146520</v>
      </c>
      <c r="H6" s="5">
        <v>146520</v>
      </c>
      <c r="I6" s="5">
        <v>146520</v>
      </c>
      <c r="J6" s="5">
        <v>146520</v>
      </c>
      <c r="K6" s="5">
        <v>77520</v>
      </c>
      <c r="L6" s="5">
        <v>77520</v>
      </c>
      <c r="M6" s="5">
        <v>77520</v>
      </c>
      <c r="N6" s="5">
        <v>4000</v>
      </c>
      <c r="O6" s="5">
        <v>4000</v>
      </c>
      <c r="P6" s="5">
        <v>4000</v>
      </c>
    </row>
    <row r="7" spans="1:16" x14ac:dyDescent="0.25">
      <c r="A7" s="4" t="s">
        <v>3</v>
      </c>
      <c r="B7" s="5">
        <f>+B5-B6</f>
        <v>18480</v>
      </c>
      <c r="C7" s="5">
        <f t="shared" ref="C7:P7" si="0">+C5-C6</f>
        <v>18480</v>
      </c>
      <c r="D7" s="5">
        <f t="shared" si="0"/>
        <v>18480</v>
      </c>
      <c r="E7" s="5">
        <f t="shared" si="0"/>
        <v>18480</v>
      </c>
      <c r="F7" s="5">
        <f t="shared" si="0"/>
        <v>18480</v>
      </c>
      <c r="G7" s="5">
        <f t="shared" si="0"/>
        <v>18480</v>
      </c>
      <c r="H7" s="5">
        <f t="shared" si="0"/>
        <v>18480</v>
      </c>
      <c r="I7" s="5">
        <f t="shared" si="0"/>
        <v>18480</v>
      </c>
      <c r="J7" s="5">
        <f t="shared" si="0"/>
        <v>18480</v>
      </c>
      <c r="K7" s="5">
        <f t="shared" si="0"/>
        <v>87480</v>
      </c>
      <c r="L7" s="5">
        <f t="shared" si="0"/>
        <v>87480</v>
      </c>
      <c r="M7" s="5">
        <f t="shared" si="0"/>
        <v>87480</v>
      </c>
      <c r="N7" s="5">
        <f t="shared" si="0"/>
        <v>161000</v>
      </c>
      <c r="O7" s="5">
        <f t="shared" si="0"/>
        <v>161000</v>
      </c>
      <c r="P7" s="5">
        <f t="shared" si="0"/>
        <v>161000</v>
      </c>
    </row>
    <row r="8" spans="1:16" x14ac:dyDescent="0.25">
      <c r="A8" s="4" t="s">
        <v>23</v>
      </c>
      <c r="B8" s="5">
        <f>IF(B5*0.1&lt;=B7,B5*0.1,B7)</f>
        <v>16500</v>
      </c>
      <c r="C8" s="5">
        <f t="shared" ref="C8:P8" si="1">IF(C5*0.1&lt;=C7,C5*0.1,C7)</f>
        <v>16500</v>
      </c>
      <c r="D8" s="5">
        <f t="shared" si="1"/>
        <v>16500</v>
      </c>
      <c r="E8" s="5">
        <f t="shared" si="1"/>
        <v>16500</v>
      </c>
      <c r="F8" s="5">
        <f t="shared" si="1"/>
        <v>16500</v>
      </c>
      <c r="G8" s="5">
        <f t="shared" si="1"/>
        <v>16500</v>
      </c>
      <c r="H8" s="5">
        <f t="shared" si="1"/>
        <v>16500</v>
      </c>
      <c r="I8" s="5">
        <f t="shared" si="1"/>
        <v>16500</v>
      </c>
      <c r="J8" s="5">
        <f t="shared" si="1"/>
        <v>16500</v>
      </c>
      <c r="K8" s="5">
        <f t="shared" si="1"/>
        <v>16500</v>
      </c>
      <c r="L8" s="5">
        <f t="shared" si="1"/>
        <v>16500</v>
      </c>
      <c r="M8" s="5">
        <f t="shared" si="1"/>
        <v>16500</v>
      </c>
      <c r="N8" s="5">
        <f t="shared" si="1"/>
        <v>16500</v>
      </c>
      <c r="O8" s="5">
        <f t="shared" si="1"/>
        <v>16500</v>
      </c>
      <c r="P8" s="5">
        <f t="shared" si="1"/>
        <v>16500</v>
      </c>
    </row>
    <row r="9" spans="1:16" x14ac:dyDescent="0.25">
      <c r="A9" s="4" t="s">
        <v>24</v>
      </c>
      <c r="B9" s="5">
        <f>IF(B5*0.1&lt;=B7-B8,B5*0.1,B7-B8)</f>
        <v>1980</v>
      </c>
      <c r="C9" s="5">
        <f>IF(C5*0.1&lt;=C7-C8,C5*0.1,C7-C8)</f>
        <v>1980</v>
      </c>
      <c r="D9" s="5">
        <f t="shared" ref="D9:P9" si="2">IF(D5*0.1&lt;=D7-D8,D5*0.1,D7-D8)</f>
        <v>1980</v>
      </c>
      <c r="E9" s="5">
        <f t="shared" si="2"/>
        <v>1980</v>
      </c>
      <c r="F9" s="5">
        <f t="shared" si="2"/>
        <v>1980</v>
      </c>
      <c r="G9" s="5">
        <f t="shared" si="2"/>
        <v>1980</v>
      </c>
      <c r="H9" s="5">
        <f t="shared" si="2"/>
        <v>1980</v>
      </c>
      <c r="I9" s="5">
        <f t="shared" si="2"/>
        <v>1980</v>
      </c>
      <c r="J9" s="5">
        <f t="shared" si="2"/>
        <v>1980</v>
      </c>
      <c r="K9" s="5">
        <f t="shared" si="2"/>
        <v>16500</v>
      </c>
      <c r="L9" s="5">
        <f t="shared" si="2"/>
        <v>16500</v>
      </c>
      <c r="M9" s="5">
        <f t="shared" si="2"/>
        <v>16500</v>
      </c>
      <c r="N9" s="5">
        <f t="shared" si="2"/>
        <v>16500</v>
      </c>
      <c r="O9" s="5">
        <f t="shared" si="2"/>
        <v>16500</v>
      </c>
      <c r="P9" s="5">
        <f t="shared" si="2"/>
        <v>16500</v>
      </c>
    </row>
    <row r="10" spans="1:16" x14ac:dyDescent="0.25">
      <c r="A10" s="4" t="s">
        <v>19</v>
      </c>
      <c r="B10" s="5">
        <f>+B7-B8-B9</f>
        <v>0</v>
      </c>
      <c r="C10" s="5">
        <f t="shared" ref="C10:F10" si="3">+C7-C8-C9</f>
        <v>0</v>
      </c>
      <c r="D10" s="5">
        <f t="shared" si="3"/>
        <v>0</v>
      </c>
      <c r="E10" s="5">
        <f t="shared" si="3"/>
        <v>0</v>
      </c>
      <c r="F10" s="5">
        <f t="shared" si="3"/>
        <v>0</v>
      </c>
      <c r="G10" s="5">
        <f>IF(G7&lt;(G5*0.8),G7-G9-G8, G5*0.8-G6)</f>
        <v>0</v>
      </c>
      <c r="H10" s="5">
        <f t="shared" ref="H10:P10" si="4">IF(H7&lt;(H5*0.8),H7-H9-H8, H5*0.8-H6)</f>
        <v>0</v>
      </c>
      <c r="I10" s="5">
        <f t="shared" si="4"/>
        <v>0</v>
      </c>
      <c r="J10" s="5">
        <f t="shared" si="4"/>
        <v>0</v>
      </c>
      <c r="K10" s="5">
        <f t="shared" si="4"/>
        <v>54480</v>
      </c>
      <c r="L10" s="5">
        <f t="shared" si="4"/>
        <v>54480</v>
      </c>
      <c r="M10" s="5">
        <f t="shared" si="4"/>
        <v>54480</v>
      </c>
      <c r="N10" s="5">
        <f t="shared" si="4"/>
        <v>128000</v>
      </c>
      <c r="O10" s="5">
        <f t="shared" si="4"/>
        <v>128000</v>
      </c>
      <c r="P10" s="5">
        <f t="shared" si="4"/>
        <v>128000</v>
      </c>
    </row>
    <row r="11" spans="1:16" s="2" customFormat="1" ht="18.75" customHeight="1" x14ac:dyDescent="0.25">
      <c r="A11" s="7" t="s">
        <v>18</v>
      </c>
      <c r="B11" s="8">
        <f>B9+B10</f>
        <v>1980</v>
      </c>
      <c r="C11" s="8">
        <f t="shared" ref="C11:F11" si="5">C9+C10</f>
        <v>1980</v>
      </c>
      <c r="D11" s="8">
        <f t="shared" si="5"/>
        <v>1980</v>
      </c>
      <c r="E11" s="8">
        <f t="shared" si="5"/>
        <v>1980</v>
      </c>
      <c r="F11" s="8">
        <f t="shared" si="5"/>
        <v>1980</v>
      </c>
      <c r="G11" s="8">
        <f>G7-G8-G9</f>
        <v>0</v>
      </c>
      <c r="H11" s="8">
        <f t="shared" ref="H11:P11" si="6">H7-H8-H9</f>
        <v>0</v>
      </c>
      <c r="I11" s="8">
        <f t="shared" si="6"/>
        <v>0</v>
      </c>
      <c r="J11" s="8">
        <f t="shared" si="6"/>
        <v>0</v>
      </c>
      <c r="K11" s="8">
        <f t="shared" si="6"/>
        <v>54480</v>
      </c>
      <c r="L11" s="8">
        <f t="shared" si="6"/>
        <v>54480</v>
      </c>
      <c r="M11" s="8">
        <f t="shared" si="6"/>
        <v>54480</v>
      </c>
      <c r="N11" s="8">
        <f t="shared" si="6"/>
        <v>128000</v>
      </c>
      <c r="O11" s="8">
        <f t="shared" si="6"/>
        <v>128000</v>
      </c>
      <c r="P11" s="8">
        <f t="shared" si="6"/>
        <v>128000</v>
      </c>
    </row>
    <row r="12" spans="1:16" x14ac:dyDescent="0.25">
      <c r="B12" t="s">
        <v>38</v>
      </c>
    </row>
    <row r="13" spans="1:16" ht="25.5" customHeight="1" x14ac:dyDescent="0.25">
      <c r="A13" s="45" t="s">
        <v>10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1:16" x14ac:dyDescent="0.25">
      <c r="A14" s="10" t="s">
        <v>0</v>
      </c>
      <c r="B14" s="6">
        <v>2014</v>
      </c>
      <c r="C14" s="6">
        <v>2015</v>
      </c>
      <c r="D14" s="6">
        <v>2016</v>
      </c>
      <c r="E14" s="6">
        <v>2017</v>
      </c>
      <c r="F14" s="6">
        <v>2018</v>
      </c>
      <c r="G14" s="6">
        <v>2019</v>
      </c>
      <c r="H14" s="6">
        <v>2020</v>
      </c>
      <c r="I14" s="6">
        <v>2021</v>
      </c>
      <c r="J14" s="6">
        <v>2022</v>
      </c>
      <c r="K14" s="6">
        <v>2023</v>
      </c>
      <c r="L14" s="6">
        <v>2024</v>
      </c>
      <c r="M14" s="6">
        <v>2025</v>
      </c>
      <c r="N14" s="6">
        <v>2026</v>
      </c>
      <c r="O14" s="6">
        <v>2027</v>
      </c>
      <c r="P14" s="6">
        <v>2028</v>
      </c>
    </row>
    <row r="15" spans="1:16" x14ac:dyDescent="0.25">
      <c r="A15" s="4" t="s">
        <v>1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</row>
    <row r="16" spans="1:16" x14ac:dyDescent="0.25">
      <c r="A16" s="4" t="s">
        <v>2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1:16" x14ac:dyDescent="0.25">
      <c r="A17" s="4" t="s">
        <v>3</v>
      </c>
      <c r="B17" s="5">
        <f>+B15-B16</f>
        <v>0</v>
      </c>
      <c r="C17" s="5">
        <f t="shared" ref="C17:P17" si="7">+C15-C16</f>
        <v>0</v>
      </c>
      <c r="D17" s="5">
        <f t="shared" si="7"/>
        <v>0</v>
      </c>
      <c r="E17" s="5">
        <f t="shared" si="7"/>
        <v>0</v>
      </c>
      <c r="F17" s="5">
        <f t="shared" si="7"/>
        <v>0</v>
      </c>
      <c r="G17" s="5">
        <f t="shared" si="7"/>
        <v>0</v>
      </c>
      <c r="H17" s="5">
        <f t="shared" si="7"/>
        <v>0</v>
      </c>
      <c r="I17" s="5">
        <f t="shared" si="7"/>
        <v>0</v>
      </c>
      <c r="J17" s="5">
        <f t="shared" si="7"/>
        <v>0</v>
      </c>
      <c r="K17" s="5">
        <f t="shared" si="7"/>
        <v>0</v>
      </c>
      <c r="L17" s="5">
        <f t="shared" si="7"/>
        <v>0</v>
      </c>
      <c r="M17" s="5">
        <f t="shared" si="7"/>
        <v>0</v>
      </c>
      <c r="N17" s="5">
        <f t="shared" si="7"/>
        <v>0</v>
      </c>
      <c r="O17" s="5">
        <f t="shared" si="7"/>
        <v>0</v>
      </c>
      <c r="P17" s="5">
        <f t="shared" si="7"/>
        <v>0</v>
      </c>
    </row>
    <row r="18" spans="1:16" x14ac:dyDescent="0.25">
      <c r="A18" s="4" t="s">
        <v>23</v>
      </c>
      <c r="B18" s="5">
        <f>IF(B15*0.1&lt;=B17,B15*0.1,B17)</f>
        <v>0</v>
      </c>
      <c r="C18" s="5">
        <f t="shared" ref="C18:P18" si="8">IF(C15*0.1&lt;=C17,C15*0.1,C17)</f>
        <v>0</v>
      </c>
      <c r="D18" s="5">
        <f t="shared" si="8"/>
        <v>0</v>
      </c>
      <c r="E18" s="5">
        <f t="shared" si="8"/>
        <v>0</v>
      </c>
      <c r="F18" s="5">
        <f t="shared" si="8"/>
        <v>0</v>
      </c>
      <c r="G18" s="5">
        <f t="shared" si="8"/>
        <v>0</v>
      </c>
      <c r="H18" s="5">
        <f t="shared" si="8"/>
        <v>0</v>
      </c>
      <c r="I18" s="5">
        <f t="shared" si="8"/>
        <v>0</v>
      </c>
      <c r="J18" s="5">
        <f t="shared" si="8"/>
        <v>0</v>
      </c>
      <c r="K18" s="5">
        <f t="shared" si="8"/>
        <v>0</v>
      </c>
      <c r="L18" s="5">
        <f t="shared" si="8"/>
        <v>0</v>
      </c>
      <c r="M18" s="5">
        <f t="shared" si="8"/>
        <v>0</v>
      </c>
      <c r="N18" s="5">
        <f t="shared" si="8"/>
        <v>0</v>
      </c>
      <c r="O18" s="5">
        <f t="shared" si="8"/>
        <v>0</v>
      </c>
      <c r="P18" s="5">
        <f t="shared" si="8"/>
        <v>0</v>
      </c>
    </row>
    <row r="19" spans="1:16" x14ac:dyDescent="0.25">
      <c r="A19" s="4" t="s">
        <v>24</v>
      </c>
      <c r="B19" s="5">
        <f>IF(B15*0.1&lt;=B17-B18,B15*0.1,B17-B18)</f>
        <v>0</v>
      </c>
      <c r="C19" s="5">
        <f>IF(C15*0.1&lt;=C17-C18,C15*0.1,C17-C18)</f>
        <v>0</v>
      </c>
      <c r="D19" s="5">
        <f t="shared" ref="D19:P19" si="9">IF(D15*0.1&lt;=D17-D18,D15*0.1,D17-D18)</f>
        <v>0</v>
      </c>
      <c r="E19" s="5">
        <f t="shared" si="9"/>
        <v>0</v>
      </c>
      <c r="F19" s="5">
        <f t="shared" si="9"/>
        <v>0</v>
      </c>
      <c r="G19" s="5">
        <f t="shared" si="9"/>
        <v>0</v>
      </c>
      <c r="H19" s="5">
        <f t="shared" si="9"/>
        <v>0</v>
      </c>
      <c r="I19" s="5">
        <f t="shared" si="9"/>
        <v>0</v>
      </c>
      <c r="J19" s="5">
        <f t="shared" si="9"/>
        <v>0</v>
      </c>
      <c r="K19" s="5">
        <f t="shared" si="9"/>
        <v>0</v>
      </c>
      <c r="L19" s="5">
        <f t="shared" si="9"/>
        <v>0</v>
      </c>
      <c r="M19" s="5">
        <f t="shared" si="9"/>
        <v>0</v>
      </c>
      <c r="N19" s="5">
        <f t="shared" si="9"/>
        <v>0</v>
      </c>
      <c r="O19" s="5">
        <f t="shared" si="9"/>
        <v>0</v>
      </c>
      <c r="P19" s="5">
        <f t="shared" si="9"/>
        <v>0</v>
      </c>
    </row>
    <row r="20" spans="1:16" x14ac:dyDescent="0.25">
      <c r="A20" s="4" t="s">
        <v>19</v>
      </c>
      <c r="B20" s="5">
        <f>+B17-B18-B19</f>
        <v>0</v>
      </c>
      <c r="C20" s="5">
        <f t="shared" ref="C20:F20" si="10">+C17-C18-C19</f>
        <v>0</v>
      </c>
      <c r="D20" s="5">
        <f t="shared" si="10"/>
        <v>0</v>
      </c>
      <c r="E20" s="5">
        <f t="shared" si="10"/>
        <v>0</v>
      </c>
      <c r="F20" s="5">
        <f t="shared" si="10"/>
        <v>0</v>
      </c>
      <c r="G20" s="5">
        <f>IF(G17&lt;(G15*0.8),G17-G19-G18, G15*0.8-G16)</f>
        <v>0</v>
      </c>
      <c r="H20" s="5">
        <f t="shared" ref="H20:P20" si="11">IF(H17&lt;(H15*0.8),H17-H19-H18, H15*0.8-H16)</f>
        <v>0</v>
      </c>
      <c r="I20" s="5">
        <f t="shared" si="11"/>
        <v>0</v>
      </c>
      <c r="J20" s="5">
        <f t="shared" si="11"/>
        <v>0</v>
      </c>
      <c r="K20" s="5">
        <f t="shared" si="11"/>
        <v>0</v>
      </c>
      <c r="L20" s="5">
        <f t="shared" si="11"/>
        <v>0</v>
      </c>
      <c r="M20" s="5">
        <f t="shared" si="11"/>
        <v>0</v>
      </c>
      <c r="N20" s="5">
        <f t="shared" si="11"/>
        <v>0</v>
      </c>
      <c r="O20" s="5">
        <f t="shared" si="11"/>
        <v>0</v>
      </c>
      <c r="P20" s="5">
        <f t="shared" si="11"/>
        <v>0</v>
      </c>
    </row>
    <row r="21" spans="1:16" ht="18.75" customHeight="1" x14ac:dyDescent="0.25">
      <c r="A21" s="7" t="s">
        <v>5</v>
      </c>
      <c r="B21" s="8">
        <f>+B19+B20</f>
        <v>0</v>
      </c>
      <c r="C21" s="8">
        <f t="shared" ref="C21:F21" si="12">+C19+C20</f>
        <v>0</v>
      </c>
      <c r="D21" s="8">
        <f t="shared" si="12"/>
        <v>0</v>
      </c>
      <c r="E21" s="8">
        <f t="shared" si="12"/>
        <v>0</v>
      </c>
      <c r="F21" s="8">
        <f t="shared" si="12"/>
        <v>0</v>
      </c>
      <c r="G21" s="8">
        <f>+G17-G19-G18</f>
        <v>0</v>
      </c>
      <c r="H21" s="8">
        <f t="shared" ref="H21:P21" si="13">+H17-H19-H18</f>
        <v>0</v>
      </c>
      <c r="I21" s="8">
        <f t="shared" si="13"/>
        <v>0</v>
      </c>
      <c r="J21" s="8">
        <f t="shared" si="13"/>
        <v>0</v>
      </c>
      <c r="K21" s="8">
        <f t="shared" si="13"/>
        <v>0</v>
      </c>
      <c r="L21" s="8">
        <f t="shared" si="13"/>
        <v>0</v>
      </c>
      <c r="M21" s="8">
        <f t="shared" si="13"/>
        <v>0</v>
      </c>
      <c r="N21" s="8">
        <f t="shared" si="13"/>
        <v>0</v>
      </c>
      <c r="O21" s="8">
        <f t="shared" si="13"/>
        <v>0</v>
      </c>
      <c r="P21" s="8">
        <f t="shared" si="13"/>
        <v>0</v>
      </c>
    </row>
    <row r="23" spans="1:16" ht="25.5" customHeight="1" x14ac:dyDescent="0.25">
      <c r="A23" s="46" t="s">
        <v>11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</row>
    <row r="24" spans="1:16" x14ac:dyDescent="0.25">
      <c r="A24" s="10" t="s">
        <v>0</v>
      </c>
      <c r="B24" s="6">
        <v>2014</v>
      </c>
      <c r="C24" s="6">
        <v>2015</v>
      </c>
      <c r="D24" s="6">
        <v>2016</v>
      </c>
      <c r="E24" s="6">
        <v>2017</v>
      </c>
      <c r="F24" s="6">
        <v>2018</v>
      </c>
      <c r="G24" s="6">
        <v>2019</v>
      </c>
      <c r="H24" s="6">
        <v>2020</v>
      </c>
      <c r="I24" s="6">
        <v>2021</v>
      </c>
      <c r="J24" s="6">
        <v>2022</v>
      </c>
      <c r="K24" s="6">
        <v>2023</v>
      </c>
      <c r="L24" s="6">
        <v>2024</v>
      </c>
      <c r="M24" s="6">
        <v>2025</v>
      </c>
      <c r="N24" s="6">
        <v>2026</v>
      </c>
      <c r="O24" s="6">
        <v>2027</v>
      </c>
      <c r="P24" s="6">
        <v>2028</v>
      </c>
    </row>
    <row r="25" spans="1:16" x14ac:dyDescent="0.25">
      <c r="A25" s="4" t="s">
        <v>1</v>
      </c>
      <c r="B25" s="5">
        <f t="shared" ref="B25:B30" si="14">+B15+B5</f>
        <v>165000</v>
      </c>
      <c r="C25" s="5">
        <f t="shared" ref="C25:P30" si="15">+C15+C5</f>
        <v>165000</v>
      </c>
      <c r="D25" s="5">
        <f t="shared" si="15"/>
        <v>165000</v>
      </c>
      <c r="E25" s="5">
        <f t="shared" si="15"/>
        <v>165000</v>
      </c>
      <c r="F25" s="5">
        <f t="shared" si="15"/>
        <v>165000</v>
      </c>
      <c r="G25" s="5">
        <f t="shared" si="15"/>
        <v>165000</v>
      </c>
      <c r="H25" s="5">
        <f t="shared" si="15"/>
        <v>165000</v>
      </c>
      <c r="I25" s="5">
        <f t="shared" si="15"/>
        <v>165000</v>
      </c>
      <c r="J25" s="5">
        <f t="shared" si="15"/>
        <v>165000</v>
      </c>
      <c r="K25" s="5">
        <f t="shared" si="15"/>
        <v>165000</v>
      </c>
      <c r="L25" s="5">
        <f t="shared" si="15"/>
        <v>165000</v>
      </c>
      <c r="M25" s="5">
        <f t="shared" si="15"/>
        <v>165000</v>
      </c>
      <c r="N25" s="5">
        <f t="shared" si="15"/>
        <v>165000</v>
      </c>
      <c r="O25" s="5">
        <f t="shared" si="15"/>
        <v>165000</v>
      </c>
      <c r="P25" s="5">
        <f t="shared" si="15"/>
        <v>165000</v>
      </c>
    </row>
    <row r="26" spans="1:16" x14ac:dyDescent="0.25">
      <c r="A26" s="4" t="s">
        <v>2</v>
      </c>
      <c r="B26" s="5">
        <f t="shared" si="14"/>
        <v>146520</v>
      </c>
      <c r="C26" s="5">
        <f t="shared" si="15"/>
        <v>146520</v>
      </c>
      <c r="D26" s="5">
        <f t="shared" si="15"/>
        <v>146520</v>
      </c>
      <c r="E26" s="5">
        <f t="shared" si="15"/>
        <v>146520</v>
      </c>
      <c r="F26" s="5">
        <f t="shared" si="15"/>
        <v>146520</v>
      </c>
      <c r="G26" s="5">
        <f t="shared" si="15"/>
        <v>146520</v>
      </c>
      <c r="H26" s="5">
        <f t="shared" si="15"/>
        <v>146520</v>
      </c>
      <c r="I26" s="5">
        <f t="shared" si="15"/>
        <v>146520</v>
      </c>
      <c r="J26" s="5">
        <f t="shared" si="15"/>
        <v>146520</v>
      </c>
      <c r="K26" s="5">
        <f t="shared" si="15"/>
        <v>77520</v>
      </c>
      <c r="L26" s="5">
        <f t="shared" si="15"/>
        <v>77520</v>
      </c>
      <c r="M26" s="5">
        <f t="shared" si="15"/>
        <v>77520</v>
      </c>
      <c r="N26" s="5">
        <f t="shared" si="15"/>
        <v>4000</v>
      </c>
      <c r="O26" s="5">
        <f t="shared" si="15"/>
        <v>4000</v>
      </c>
      <c r="P26" s="5">
        <f t="shared" si="15"/>
        <v>4000</v>
      </c>
    </row>
    <row r="27" spans="1:16" x14ac:dyDescent="0.25">
      <c r="A27" s="4" t="s">
        <v>3</v>
      </c>
      <c r="B27" s="5">
        <f t="shared" si="14"/>
        <v>18480</v>
      </c>
      <c r="C27" s="5">
        <f t="shared" si="15"/>
        <v>18480</v>
      </c>
      <c r="D27" s="5">
        <f t="shared" si="15"/>
        <v>18480</v>
      </c>
      <c r="E27" s="5">
        <f t="shared" si="15"/>
        <v>18480</v>
      </c>
      <c r="F27" s="5">
        <f t="shared" si="15"/>
        <v>18480</v>
      </c>
      <c r="G27" s="5">
        <f t="shared" si="15"/>
        <v>18480</v>
      </c>
      <c r="H27" s="5">
        <f t="shared" si="15"/>
        <v>18480</v>
      </c>
      <c r="I27" s="5">
        <f t="shared" si="15"/>
        <v>18480</v>
      </c>
      <c r="J27" s="5">
        <f t="shared" si="15"/>
        <v>18480</v>
      </c>
      <c r="K27" s="5">
        <f t="shared" si="15"/>
        <v>87480</v>
      </c>
      <c r="L27" s="5">
        <f t="shared" si="15"/>
        <v>87480</v>
      </c>
      <c r="M27" s="5">
        <f t="shared" si="15"/>
        <v>87480</v>
      </c>
      <c r="N27" s="5">
        <f t="shared" si="15"/>
        <v>161000</v>
      </c>
      <c r="O27" s="5">
        <f t="shared" si="15"/>
        <v>161000</v>
      </c>
      <c r="P27" s="5">
        <f t="shared" si="15"/>
        <v>161000</v>
      </c>
    </row>
    <row r="28" spans="1:16" x14ac:dyDescent="0.25">
      <c r="A28" s="4" t="s">
        <v>23</v>
      </c>
      <c r="B28" s="5">
        <f t="shared" si="14"/>
        <v>16500</v>
      </c>
      <c r="C28" s="5">
        <f t="shared" si="15"/>
        <v>16500</v>
      </c>
      <c r="D28" s="5">
        <f t="shared" si="15"/>
        <v>16500</v>
      </c>
      <c r="E28" s="5">
        <f t="shared" si="15"/>
        <v>16500</v>
      </c>
      <c r="F28" s="5">
        <f t="shared" si="15"/>
        <v>16500</v>
      </c>
      <c r="G28" s="5">
        <f t="shared" si="15"/>
        <v>16500</v>
      </c>
      <c r="H28" s="5">
        <f t="shared" si="15"/>
        <v>16500</v>
      </c>
      <c r="I28" s="5">
        <f t="shared" si="15"/>
        <v>16500</v>
      </c>
      <c r="J28" s="5">
        <f t="shared" si="15"/>
        <v>16500</v>
      </c>
      <c r="K28" s="5">
        <f t="shared" si="15"/>
        <v>16500</v>
      </c>
      <c r="L28" s="5">
        <f t="shared" si="15"/>
        <v>16500</v>
      </c>
      <c r="M28" s="5">
        <f t="shared" si="15"/>
        <v>16500</v>
      </c>
      <c r="N28" s="5">
        <f t="shared" si="15"/>
        <v>16500</v>
      </c>
      <c r="O28" s="5">
        <f t="shared" si="15"/>
        <v>16500</v>
      </c>
      <c r="P28" s="5">
        <f t="shared" si="15"/>
        <v>16500</v>
      </c>
    </row>
    <row r="29" spans="1:16" x14ac:dyDescent="0.25">
      <c r="A29" s="4" t="s">
        <v>24</v>
      </c>
      <c r="B29" s="5">
        <f t="shared" si="14"/>
        <v>1980</v>
      </c>
      <c r="C29" s="5">
        <f t="shared" si="15"/>
        <v>1980</v>
      </c>
      <c r="D29" s="5">
        <f t="shared" si="15"/>
        <v>1980</v>
      </c>
      <c r="E29" s="5">
        <f t="shared" si="15"/>
        <v>1980</v>
      </c>
      <c r="F29" s="5">
        <f t="shared" si="15"/>
        <v>1980</v>
      </c>
      <c r="G29" s="5">
        <f t="shared" si="15"/>
        <v>1980</v>
      </c>
      <c r="H29" s="5">
        <f t="shared" si="15"/>
        <v>1980</v>
      </c>
      <c r="I29" s="5">
        <f t="shared" si="15"/>
        <v>1980</v>
      </c>
      <c r="J29" s="5">
        <f t="shared" si="15"/>
        <v>1980</v>
      </c>
      <c r="K29" s="5">
        <f t="shared" si="15"/>
        <v>16500</v>
      </c>
      <c r="L29" s="5">
        <f t="shared" si="15"/>
        <v>16500</v>
      </c>
      <c r="M29" s="5">
        <f t="shared" si="15"/>
        <v>16500</v>
      </c>
      <c r="N29" s="5">
        <f t="shared" si="15"/>
        <v>16500</v>
      </c>
      <c r="O29" s="5">
        <f t="shared" si="15"/>
        <v>16500</v>
      </c>
      <c r="P29" s="5">
        <f t="shared" si="15"/>
        <v>16500</v>
      </c>
    </row>
    <row r="30" spans="1:16" x14ac:dyDescent="0.25">
      <c r="A30" s="4" t="s">
        <v>19</v>
      </c>
      <c r="B30" s="5">
        <f t="shared" si="14"/>
        <v>0</v>
      </c>
      <c r="C30" s="5">
        <f t="shared" si="15"/>
        <v>0</v>
      </c>
      <c r="D30" s="5">
        <f t="shared" si="15"/>
        <v>0</v>
      </c>
      <c r="E30" s="5">
        <f t="shared" si="15"/>
        <v>0</v>
      </c>
      <c r="F30" s="5">
        <f t="shared" si="15"/>
        <v>0</v>
      </c>
      <c r="G30" s="5">
        <f t="shared" si="15"/>
        <v>0</v>
      </c>
      <c r="H30" s="5">
        <f t="shared" si="15"/>
        <v>0</v>
      </c>
      <c r="I30" s="5">
        <f t="shared" si="15"/>
        <v>0</v>
      </c>
      <c r="J30" s="5">
        <f t="shared" si="15"/>
        <v>0</v>
      </c>
      <c r="K30" s="5">
        <f t="shared" si="15"/>
        <v>54480</v>
      </c>
      <c r="L30" s="5">
        <f t="shared" si="15"/>
        <v>54480</v>
      </c>
      <c r="M30" s="5">
        <f t="shared" si="15"/>
        <v>54480</v>
      </c>
      <c r="N30" s="5">
        <f t="shared" si="15"/>
        <v>128000</v>
      </c>
      <c r="O30" s="5">
        <f t="shared" si="15"/>
        <v>128000</v>
      </c>
      <c r="P30" s="5">
        <f t="shared" si="15"/>
        <v>128000</v>
      </c>
    </row>
    <row r="31" spans="1:16" ht="21.75" customHeight="1" x14ac:dyDescent="0.25">
      <c r="A31" s="14" t="s">
        <v>25</v>
      </c>
      <c r="B31" s="15">
        <f>+B11+B21</f>
        <v>1980</v>
      </c>
      <c r="C31" s="15">
        <f t="shared" ref="C31:P31" si="16">+C11+C21</f>
        <v>1980</v>
      </c>
      <c r="D31" s="15">
        <f t="shared" si="16"/>
        <v>1980</v>
      </c>
      <c r="E31" s="15">
        <f t="shared" si="16"/>
        <v>1980</v>
      </c>
      <c r="F31" s="15">
        <f t="shared" si="16"/>
        <v>1980</v>
      </c>
      <c r="G31" s="15">
        <f>+G11+G21</f>
        <v>0</v>
      </c>
      <c r="H31" s="15">
        <f>+H11+H21</f>
        <v>0</v>
      </c>
      <c r="I31" s="15">
        <f t="shared" si="16"/>
        <v>0</v>
      </c>
      <c r="J31" s="15">
        <f t="shared" si="16"/>
        <v>0</v>
      </c>
      <c r="K31" s="15">
        <f t="shared" si="16"/>
        <v>54480</v>
      </c>
      <c r="L31" s="15">
        <f t="shared" si="16"/>
        <v>54480</v>
      </c>
      <c r="M31" s="15">
        <f t="shared" si="16"/>
        <v>54480</v>
      </c>
      <c r="N31" s="15">
        <f t="shared" si="16"/>
        <v>128000</v>
      </c>
      <c r="O31" s="15">
        <f t="shared" si="16"/>
        <v>128000</v>
      </c>
      <c r="P31" s="15">
        <f t="shared" si="16"/>
        <v>128000</v>
      </c>
    </row>
    <row r="34" spans="1:5" ht="45" customHeight="1" x14ac:dyDescent="0.25">
      <c r="A34" s="42" t="s">
        <v>26</v>
      </c>
      <c r="B34" s="43"/>
      <c r="C34" s="44"/>
    </row>
    <row r="35" spans="1:5" x14ac:dyDescent="0.25">
      <c r="A35" s="11" t="s">
        <v>0</v>
      </c>
      <c r="B35" s="12" t="s">
        <v>21</v>
      </c>
      <c r="C35" s="12" t="s">
        <v>22</v>
      </c>
    </row>
    <row r="36" spans="1:5" x14ac:dyDescent="0.25">
      <c r="A36" s="4" t="s">
        <v>1</v>
      </c>
      <c r="B36" s="5">
        <v>165000</v>
      </c>
      <c r="C36" s="5">
        <v>165000</v>
      </c>
    </row>
    <row r="37" spans="1:5" x14ac:dyDescent="0.25">
      <c r="A37" s="4" t="s">
        <v>2</v>
      </c>
      <c r="B37" s="5">
        <v>146520</v>
      </c>
      <c r="C37" s="5">
        <v>146520</v>
      </c>
    </row>
    <row r="38" spans="1:5" ht="25.5" customHeight="1" x14ac:dyDescent="0.25">
      <c r="A38" s="14" t="s">
        <v>5</v>
      </c>
      <c r="B38" s="15">
        <f>+B36-B37</f>
        <v>18480</v>
      </c>
      <c r="C38" s="15">
        <f>+C36-C37</f>
        <v>18480</v>
      </c>
    </row>
    <row r="40" spans="1:5" x14ac:dyDescent="0.25">
      <c r="D40" s="9"/>
      <c r="E40" s="9"/>
    </row>
    <row r="41" spans="1:5" x14ac:dyDescent="0.25">
      <c r="D41" s="9"/>
      <c r="E41" s="9"/>
    </row>
    <row r="42" spans="1:5" ht="46.5" customHeight="1" x14ac:dyDescent="0.25">
      <c r="A42" s="42" t="s">
        <v>12</v>
      </c>
      <c r="B42" s="43"/>
      <c r="C42" s="43"/>
      <c r="D42" s="43"/>
      <c r="E42" s="44"/>
    </row>
    <row r="43" spans="1:5" x14ac:dyDescent="0.25">
      <c r="A43" s="11" t="s">
        <v>0</v>
      </c>
      <c r="B43" s="12" t="s">
        <v>6</v>
      </c>
      <c r="C43" s="12" t="s">
        <v>7</v>
      </c>
      <c r="D43" s="12" t="s">
        <v>8</v>
      </c>
      <c r="E43" s="12" t="s">
        <v>9</v>
      </c>
    </row>
    <row r="44" spans="1:5" x14ac:dyDescent="0.25">
      <c r="A44" s="4" t="s">
        <v>4</v>
      </c>
      <c r="B44" s="5">
        <v>16500</v>
      </c>
      <c r="C44" s="5">
        <v>16500</v>
      </c>
      <c r="D44" s="5">
        <v>16500</v>
      </c>
      <c r="E44" s="5">
        <v>16500</v>
      </c>
    </row>
    <row r="45" spans="1:5" x14ac:dyDescent="0.25">
      <c r="A45" s="4" t="s">
        <v>29</v>
      </c>
      <c r="B45" s="5">
        <v>0</v>
      </c>
      <c r="C45" s="5">
        <v>0</v>
      </c>
      <c r="D45" s="5">
        <v>0</v>
      </c>
      <c r="E45" s="5">
        <v>0</v>
      </c>
    </row>
    <row r="46" spans="1:5" x14ac:dyDescent="0.25">
      <c r="A46" s="4" t="s">
        <v>2</v>
      </c>
      <c r="B46" s="5">
        <v>0</v>
      </c>
      <c r="C46" s="5">
        <v>0</v>
      </c>
      <c r="D46" s="5">
        <v>0</v>
      </c>
      <c r="E46" s="5">
        <v>0</v>
      </c>
    </row>
    <row r="47" spans="1:5" ht="22.5" customHeight="1" x14ac:dyDescent="0.25">
      <c r="A47" s="7" t="s">
        <v>5</v>
      </c>
      <c r="B47" s="8">
        <f>+B44+B45-B46</f>
        <v>16500</v>
      </c>
      <c r="C47" s="8">
        <f t="shared" ref="C47:E47" si="17">+C44+C45-C46</f>
        <v>16500</v>
      </c>
      <c r="D47" s="8">
        <f t="shared" si="17"/>
        <v>16500</v>
      </c>
      <c r="E47" s="8">
        <f t="shared" si="17"/>
        <v>16500</v>
      </c>
    </row>
    <row r="49" spans="1:5" ht="45" customHeight="1" x14ac:dyDescent="0.25">
      <c r="A49" s="35" t="s">
        <v>13</v>
      </c>
      <c r="B49" s="36"/>
      <c r="C49" s="36"/>
      <c r="D49" s="36"/>
      <c r="E49" s="37"/>
    </row>
    <row r="50" spans="1:5" x14ac:dyDescent="0.25">
      <c r="A50" s="11" t="s">
        <v>0</v>
      </c>
      <c r="B50" s="12" t="s">
        <v>6</v>
      </c>
      <c r="C50" s="12" t="s">
        <v>7</v>
      </c>
      <c r="D50" s="12" t="s">
        <v>8</v>
      </c>
      <c r="E50" s="12" t="s">
        <v>9</v>
      </c>
    </row>
    <row r="51" spans="1:5" x14ac:dyDescent="0.25">
      <c r="A51" s="4" t="s">
        <v>4</v>
      </c>
      <c r="B51" s="5">
        <v>0</v>
      </c>
      <c r="C51" s="5">
        <v>0</v>
      </c>
      <c r="D51" s="5">
        <v>1000</v>
      </c>
      <c r="E51" s="5">
        <v>1000</v>
      </c>
    </row>
    <row r="52" spans="1:5" x14ac:dyDescent="0.25">
      <c r="A52" s="4" t="s">
        <v>29</v>
      </c>
      <c r="B52" s="5"/>
      <c r="C52" s="5"/>
      <c r="D52" s="5"/>
      <c r="E52" s="5"/>
    </row>
    <row r="53" spans="1:5" x14ac:dyDescent="0.25">
      <c r="A53" s="4" t="s">
        <v>2</v>
      </c>
      <c r="B53" s="5"/>
      <c r="C53" s="5"/>
      <c r="D53" s="5"/>
      <c r="E53" s="5"/>
    </row>
    <row r="54" spans="1:5" ht="23.25" customHeight="1" x14ac:dyDescent="0.25">
      <c r="A54" s="7" t="s">
        <v>5</v>
      </c>
      <c r="B54" s="8">
        <f>+B51+B52-B53</f>
        <v>0</v>
      </c>
      <c r="C54" s="8">
        <f>+C51+C52-C53</f>
        <v>0</v>
      </c>
      <c r="D54" s="8">
        <f>+D51+D52-D53</f>
        <v>1000</v>
      </c>
      <c r="E54" s="8">
        <f>+E51+E52-E53</f>
        <v>1000</v>
      </c>
    </row>
    <row r="56" spans="1:5" ht="42" customHeight="1" x14ac:dyDescent="0.25">
      <c r="A56" s="38" t="s">
        <v>14</v>
      </c>
      <c r="B56" s="39"/>
      <c r="C56" s="39"/>
      <c r="D56" s="39"/>
      <c r="E56" s="40"/>
    </row>
    <row r="57" spans="1:5" x14ac:dyDescent="0.25">
      <c r="A57" s="11" t="s">
        <v>0</v>
      </c>
      <c r="B57" s="12" t="s">
        <v>6</v>
      </c>
      <c r="C57" s="12" t="s">
        <v>7</v>
      </c>
      <c r="D57" s="12" t="s">
        <v>8</v>
      </c>
      <c r="E57" s="12" t="s">
        <v>9</v>
      </c>
    </row>
    <row r="58" spans="1:5" x14ac:dyDescent="0.25">
      <c r="A58" s="4" t="s">
        <v>4</v>
      </c>
      <c r="B58" s="5">
        <f t="shared" ref="B58:E59" si="18">+B44+B51</f>
        <v>16500</v>
      </c>
      <c r="C58" s="5">
        <f t="shared" si="18"/>
        <v>16500</v>
      </c>
      <c r="D58" s="5">
        <f t="shared" si="18"/>
        <v>17500</v>
      </c>
      <c r="E58" s="5">
        <f t="shared" si="18"/>
        <v>17500</v>
      </c>
    </row>
    <row r="59" spans="1:5" x14ac:dyDescent="0.25">
      <c r="A59" s="4" t="s">
        <v>29</v>
      </c>
      <c r="B59" s="5">
        <f t="shared" si="18"/>
        <v>0</v>
      </c>
      <c r="C59" s="5">
        <f t="shared" si="18"/>
        <v>0</v>
      </c>
      <c r="D59" s="5">
        <f t="shared" si="18"/>
        <v>0</v>
      </c>
      <c r="E59" s="5">
        <f t="shared" si="18"/>
        <v>0</v>
      </c>
    </row>
    <row r="60" spans="1:5" x14ac:dyDescent="0.25">
      <c r="A60" s="4" t="s">
        <v>2</v>
      </c>
      <c r="B60" s="5"/>
      <c r="C60" s="5"/>
      <c r="D60" s="5"/>
      <c r="E60" s="5"/>
    </row>
    <row r="61" spans="1:5" ht="27" customHeight="1" x14ac:dyDescent="0.25">
      <c r="A61" s="14" t="s">
        <v>27</v>
      </c>
      <c r="B61" s="15">
        <f>+B58+B59-B60</f>
        <v>16500</v>
      </c>
      <c r="C61" s="15">
        <f t="shared" ref="C61:E61" si="19">+C58+C59-C60</f>
        <v>16500</v>
      </c>
      <c r="D61" s="15">
        <f t="shared" si="19"/>
        <v>17500</v>
      </c>
      <c r="E61" s="15">
        <f t="shared" si="19"/>
        <v>17500</v>
      </c>
    </row>
  </sheetData>
  <mergeCells count="7">
    <mergeCell ref="A56:E56"/>
    <mergeCell ref="A3:P3"/>
    <mergeCell ref="A13:P13"/>
    <mergeCell ref="A23:P23"/>
    <mergeCell ref="A34:C34"/>
    <mergeCell ref="A42:E42"/>
    <mergeCell ref="A49:E4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25"/>
  <sheetViews>
    <sheetView workbookViewId="0">
      <selection activeCell="G25" sqref="G25"/>
    </sheetView>
  </sheetViews>
  <sheetFormatPr baseColWidth="10" defaultRowHeight="15" x14ac:dyDescent="0.25"/>
  <cols>
    <col min="1" max="1" width="30.85546875" customWidth="1"/>
    <col min="2" max="16" width="12.28515625" customWidth="1"/>
  </cols>
  <sheetData>
    <row r="1" spans="1:16" ht="28.5" x14ac:dyDescent="0.45">
      <c r="A1" s="3" t="s">
        <v>15</v>
      </c>
      <c r="N1" s="13"/>
    </row>
    <row r="2" spans="1:16" ht="14.25" customHeight="1" x14ac:dyDescent="0.45">
      <c r="A2" s="3"/>
    </row>
    <row r="3" spans="1:16" ht="25.5" customHeight="1" x14ac:dyDescent="0.25">
      <c r="A3" s="47" t="s">
        <v>34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s="1" customFormat="1" ht="18" customHeight="1" x14ac:dyDescent="0.25">
      <c r="A4" s="10" t="s">
        <v>0</v>
      </c>
      <c r="B4" s="6">
        <v>2014</v>
      </c>
      <c r="C4" s="6">
        <v>2015</v>
      </c>
      <c r="D4" s="6">
        <v>2016</v>
      </c>
      <c r="E4" s="6">
        <v>2017</v>
      </c>
      <c r="F4" s="6">
        <v>2018</v>
      </c>
      <c r="G4" s="6">
        <v>2019</v>
      </c>
      <c r="H4" s="6">
        <v>2020</v>
      </c>
      <c r="I4" s="6">
        <v>2021</v>
      </c>
      <c r="J4" s="6">
        <v>2022</v>
      </c>
      <c r="K4" s="6">
        <v>2023</v>
      </c>
      <c r="L4" s="6">
        <v>2024</v>
      </c>
      <c r="M4" s="6">
        <v>2025</v>
      </c>
      <c r="N4" s="6">
        <v>2026</v>
      </c>
      <c r="O4" s="6">
        <v>2027</v>
      </c>
      <c r="P4" s="6">
        <v>2028</v>
      </c>
    </row>
    <row r="5" spans="1:16" x14ac:dyDescent="0.25">
      <c r="A5" s="4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</row>
    <row r="6" spans="1:16" x14ac:dyDescent="0.25">
      <c r="A6" s="4" t="s">
        <v>30</v>
      </c>
      <c r="B6" s="5">
        <v>131999</v>
      </c>
      <c r="C6" s="5">
        <v>131999</v>
      </c>
      <c r="D6" s="5">
        <v>131999</v>
      </c>
      <c r="E6" s="5">
        <v>131999</v>
      </c>
      <c r="F6" s="5">
        <v>131999</v>
      </c>
      <c r="G6" s="5">
        <v>131999</v>
      </c>
      <c r="H6" s="5">
        <v>131999</v>
      </c>
      <c r="I6" s="5">
        <v>131999</v>
      </c>
      <c r="J6" s="5">
        <v>131999</v>
      </c>
      <c r="K6" s="5">
        <v>16507</v>
      </c>
      <c r="L6" s="5">
        <v>2587</v>
      </c>
      <c r="M6" s="5">
        <v>2587</v>
      </c>
      <c r="N6" s="5">
        <v>2587</v>
      </c>
      <c r="O6" s="5">
        <v>2587</v>
      </c>
      <c r="P6" s="5">
        <v>2587</v>
      </c>
    </row>
    <row r="7" spans="1:16" x14ac:dyDescent="0.25">
      <c r="A7" s="4" t="s">
        <v>31</v>
      </c>
      <c r="B7" s="5">
        <v>81628</v>
      </c>
      <c r="C7" s="5">
        <v>81628</v>
      </c>
      <c r="D7" s="5">
        <v>81628</v>
      </c>
      <c r="E7" s="5">
        <v>81628</v>
      </c>
      <c r="F7" s="5">
        <v>81628</v>
      </c>
      <c r="G7" s="5">
        <v>81628</v>
      </c>
      <c r="H7" s="5">
        <v>81628</v>
      </c>
      <c r="I7" s="5">
        <v>81628</v>
      </c>
      <c r="J7" s="5">
        <v>81628</v>
      </c>
      <c r="K7" s="5">
        <v>16507</v>
      </c>
      <c r="L7" s="5">
        <v>2587</v>
      </c>
      <c r="M7" s="5">
        <v>2587</v>
      </c>
      <c r="N7" s="5">
        <v>2587</v>
      </c>
      <c r="O7" s="5">
        <v>2587</v>
      </c>
      <c r="P7" s="5">
        <v>2587</v>
      </c>
    </row>
    <row r="8" spans="1:16" s="17" customFormat="1" ht="22.5" customHeight="1" x14ac:dyDescent="0.25">
      <c r="A8" s="14" t="s">
        <v>32</v>
      </c>
      <c r="B8" s="15">
        <f>IF(B6&gt;B7,0,B7-B6)</f>
        <v>0</v>
      </c>
      <c r="C8" s="15">
        <f t="shared" ref="C8:P8" si="0">IF(C6&gt;C7,0,C7-C6)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  <c r="H8" s="15">
        <f t="shared" si="0"/>
        <v>0</v>
      </c>
      <c r="I8" s="15">
        <f t="shared" si="0"/>
        <v>0</v>
      </c>
      <c r="J8" s="15">
        <f t="shared" si="0"/>
        <v>0</v>
      </c>
      <c r="K8" s="15">
        <f t="shared" si="0"/>
        <v>0</v>
      </c>
      <c r="L8" s="15">
        <f t="shared" si="0"/>
        <v>0</v>
      </c>
      <c r="M8" s="15">
        <f t="shared" si="0"/>
        <v>0</v>
      </c>
      <c r="N8" s="15">
        <f t="shared" si="0"/>
        <v>0</v>
      </c>
      <c r="O8" s="15">
        <f t="shared" si="0"/>
        <v>0</v>
      </c>
      <c r="P8" s="15">
        <f t="shared" si="0"/>
        <v>0</v>
      </c>
    </row>
    <row r="9" spans="1:16" s="17" customFormat="1" ht="22.5" customHeight="1" x14ac:dyDescent="0.25">
      <c r="A9" s="14" t="s">
        <v>33</v>
      </c>
      <c r="B9" s="15">
        <f>IF(B6&gt;B7,B6-B7,0)</f>
        <v>50371</v>
      </c>
      <c r="C9" s="15">
        <f t="shared" ref="C9:P9" si="1">IF(C6&gt;C7,C6-C7,0)</f>
        <v>50371</v>
      </c>
      <c r="D9" s="15">
        <f t="shared" si="1"/>
        <v>50371</v>
      </c>
      <c r="E9" s="15">
        <f t="shared" si="1"/>
        <v>50371</v>
      </c>
      <c r="F9" s="15">
        <f t="shared" si="1"/>
        <v>50371</v>
      </c>
      <c r="G9" s="15">
        <f t="shared" si="1"/>
        <v>50371</v>
      </c>
      <c r="H9" s="15">
        <f t="shared" si="1"/>
        <v>50371</v>
      </c>
      <c r="I9" s="15">
        <f t="shared" si="1"/>
        <v>50371</v>
      </c>
      <c r="J9" s="15">
        <f t="shared" si="1"/>
        <v>50371</v>
      </c>
      <c r="K9" s="15">
        <f t="shared" si="1"/>
        <v>0</v>
      </c>
      <c r="L9" s="15">
        <f t="shared" si="1"/>
        <v>0</v>
      </c>
      <c r="M9" s="15">
        <f t="shared" si="1"/>
        <v>0</v>
      </c>
      <c r="N9" s="15">
        <f t="shared" si="1"/>
        <v>0</v>
      </c>
      <c r="O9" s="15">
        <f t="shared" si="1"/>
        <v>0</v>
      </c>
      <c r="P9" s="15">
        <f t="shared" si="1"/>
        <v>0</v>
      </c>
    </row>
    <row r="11" spans="1:16" ht="25.5" customHeight="1" x14ac:dyDescent="0.25">
      <c r="A11" s="47" t="s">
        <v>36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s="1" customFormat="1" ht="18" customHeight="1" x14ac:dyDescent="0.25">
      <c r="A12" s="10" t="s">
        <v>0</v>
      </c>
      <c r="B12" s="6">
        <v>2014</v>
      </c>
      <c r="C12" s="6">
        <v>2015</v>
      </c>
      <c r="D12" s="6">
        <v>2016</v>
      </c>
      <c r="E12" s="6">
        <v>2017</v>
      </c>
      <c r="F12" s="6">
        <v>2018</v>
      </c>
      <c r="G12" s="6">
        <v>2019</v>
      </c>
      <c r="H12" s="6">
        <v>2020</v>
      </c>
      <c r="I12" s="6">
        <v>2021</v>
      </c>
      <c r="J12" s="6">
        <v>2022</v>
      </c>
      <c r="K12" s="6">
        <v>2023</v>
      </c>
      <c r="L12" s="6">
        <v>2024</v>
      </c>
      <c r="M12" s="6">
        <v>2025</v>
      </c>
      <c r="N12" s="6">
        <v>2026</v>
      </c>
      <c r="O12" s="6">
        <v>2027</v>
      </c>
      <c r="P12" s="6">
        <v>2028</v>
      </c>
    </row>
    <row r="13" spans="1:16" x14ac:dyDescent="0.25">
      <c r="A13" s="4" t="s">
        <v>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</row>
    <row r="14" spans="1:16" x14ac:dyDescent="0.25">
      <c r="A14" s="4" t="s">
        <v>30</v>
      </c>
      <c r="B14" s="5">
        <v>0</v>
      </c>
      <c r="C14" s="5">
        <v>0</v>
      </c>
      <c r="D14" s="5">
        <v>44800</v>
      </c>
      <c r="E14" s="5">
        <v>44800</v>
      </c>
      <c r="F14" s="5">
        <v>44800</v>
      </c>
      <c r="G14" s="5">
        <v>44800</v>
      </c>
      <c r="H14" s="5">
        <v>44800</v>
      </c>
      <c r="I14" s="5">
        <v>44800</v>
      </c>
      <c r="J14" s="5">
        <v>44800</v>
      </c>
      <c r="K14" s="5">
        <v>44800</v>
      </c>
      <c r="L14" s="5">
        <v>44800</v>
      </c>
      <c r="M14" s="5">
        <v>44800</v>
      </c>
      <c r="N14" s="5">
        <v>0</v>
      </c>
      <c r="O14" s="5">
        <v>0</v>
      </c>
      <c r="P14" s="5">
        <v>0</v>
      </c>
    </row>
    <row r="15" spans="1:16" x14ac:dyDescent="0.25">
      <c r="A15" s="4" t="s">
        <v>31</v>
      </c>
      <c r="B15" s="16">
        <v>1500</v>
      </c>
      <c r="C15" s="16">
        <v>1500</v>
      </c>
      <c r="D15" s="16">
        <f>44800+1500</f>
        <v>46300</v>
      </c>
      <c r="E15" s="16">
        <f t="shared" ref="E15:M15" si="2">44800+1500</f>
        <v>46300</v>
      </c>
      <c r="F15" s="16">
        <f t="shared" si="2"/>
        <v>46300</v>
      </c>
      <c r="G15" s="16">
        <f t="shared" si="2"/>
        <v>46300</v>
      </c>
      <c r="H15" s="16">
        <f t="shared" si="2"/>
        <v>46300</v>
      </c>
      <c r="I15" s="16">
        <f t="shared" si="2"/>
        <v>46300</v>
      </c>
      <c r="J15" s="16">
        <f t="shared" si="2"/>
        <v>46300</v>
      </c>
      <c r="K15" s="16">
        <f t="shared" si="2"/>
        <v>46300</v>
      </c>
      <c r="L15" s="16">
        <f t="shared" si="2"/>
        <v>46300</v>
      </c>
      <c r="M15" s="16">
        <f t="shared" si="2"/>
        <v>46300</v>
      </c>
      <c r="N15" s="5">
        <v>0</v>
      </c>
      <c r="O15" s="5">
        <v>0</v>
      </c>
      <c r="P15" s="5">
        <v>0</v>
      </c>
    </row>
    <row r="16" spans="1:16" s="17" customFormat="1" ht="22.5" customHeight="1" x14ac:dyDescent="0.25">
      <c r="A16" s="14" t="s">
        <v>32</v>
      </c>
      <c r="B16" s="15">
        <f>IF(B14&gt;B15,0,B15-B14)</f>
        <v>1500</v>
      </c>
      <c r="C16" s="15">
        <f t="shared" ref="C16" si="3">IF(C14&gt;C15,0,C15-C14)</f>
        <v>1500</v>
      </c>
      <c r="D16" s="15">
        <f t="shared" ref="D16" si="4">IF(D14&gt;D15,0,D15-D14)</f>
        <v>1500</v>
      </c>
      <c r="E16" s="15">
        <f t="shared" ref="E16" si="5">IF(E14&gt;E15,0,E15-E14)</f>
        <v>1500</v>
      </c>
      <c r="F16" s="15">
        <f t="shared" ref="F16" si="6">IF(F14&gt;F15,0,F15-F14)</f>
        <v>1500</v>
      </c>
      <c r="G16" s="15">
        <f t="shared" ref="G16" si="7">IF(G14&gt;G15,0,G15-G14)</f>
        <v>1500</v>
      </c>
      <c r="H16" s="15">
        <f t="shared" ref="H16" si="8">IF(H14&gt;H15,0,H15-H14)</f>
        <v>1500</v>
      </c>
      <c r="I16" s="15">
        <f t="shared" ref="I16" si="9">IF(I14&gt;I15,0,I15-I14)</f>
        <v>1500</v>
      </c>
      <c r="J16" s="15">
        <f t="shared" ref="J16" si="10">IF(J14&gt;J15,0,J15-J14)</f>
        <v>1500</v>
      </c>
      <c r="K16" s="15">
        <f t="shared" ref="K16" si="11">IF(K14&gt;K15,0,K15-K14)</f>
        <v>1500</v>
      </c>
      <c r="L16" s="15">
        <f t="shared" ref="L16" si="12">IF(L14&gt;L15,0,L15-L14)</f>
        <v>1500</v>
      </c>
      <c r="M16" s="15">
        <f t="shared" ref="M16" si="13">IF(M14&gt;M15,0,M15-M14)</f>
        <v>1500</v>
      </c>
      <c r="N16" s="15">
        <f t="shared" ref="N16" si="14">IF(N14&gt;N15,0,N15-N14)</f>
        <v>0</v>
      </c>
      <c r="O16" s="15">
        <f t="shared" ref="O16" si="15">IF(O14&gt;O15,0,O15-O14)</f>
        <v>0</v>
      </c>
      <c r="P16" s="15">
        <f t="shared" ref="P16" si="16">IF(P14&gt;P15,0,P15-P14)</f>
        <v>0</v>
      </c>
    </row>
    <row r="17" spans="1:16" s="17" customFormat="1" ht="22.5" customHeight="1" x14ac:dyDescent="0.25">
      <c r="A17" s="14" t="s">
        <v>33</v>
      </c>
      <c r="B17" s="15">
        <f>IF(B14&gt;B15,B14-B15,0)</f>
        <v>0</v>
      </c>
      <c r="C17" s="15">
        <f t="shared" ref="C17:P17" si="17">IF(C14&gt;C15,C14-C15,0)</f>
        <v>0</v>
      </c>
      <c r="D17" s="15">
        <f t="shared" si="17"/>
        <v>0</v>
      </c>
      <c r="E17" s="15">
        <f t="shared" si="17"/>
        <v>0</v>
      </c>
      <c r="F17" s="15">
        <f t="shared" si="17"/>
        <v>0</v>
      </c>
      <c r="G17" s="15">
        <f t="shared" si="17"/>
        <v>0</v>
      </c>
      <c r="H17" s="15">
        <f t="shared" si="17"/>
        <v>0</v>
      </c>
      <c r="I17" s="15">
        <f t="shared" si="17"/>
        <v>0</v>
      </c>
      <c r="J17" s="15">
        <f t="shared" si="17"/>
        <v>0</v>
      </c>
      <c r="K17" s="15">
        <f t="shared" si="17"/>
        <v>0</v>
      </c>
      <c r="L17" s="15">
        <f t="shared" si="17"/>
        <v>0</v>
      </c>
      <c r="M17" s="15">
        <f t="shared" si="17"/>
        <v>0</v>
      </c>
      <c r="N17" s="15">
        <f t="shared" si="17"/>
        <v>0</v>
      </c>
      <c r="O17" s="15">
        <f t="shared" si="17"/>
        <v>0</v>
      </c>
      <c r="P17" s="15">
        <f t="shared" si="17"/>
        <v>0</v>
      </c>
    </row>
    <row r="19" spans="1:16" ht="25.5" customHeight="1" x14ac:dyDescent="0.25">
      <c r="A19" s="47" t="s">
        <v>35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</row>
    <row r="20" spans="1:16" s="1" customFormat="1" ht="18" customHeight="1" x14ac:dyDescent="0.25">
      <c r="A20" s="10" t="s">
        <v>0</v>
      </c>
      <c r="B20" s="6">
        <v>2014</v>
      </c>
      <c r="C20" s="6">
        <v>2015</v>
      </c>
      <c r="D20" s="6">
        <v>2016</v>
      </c>
      <c r="E20" s="6">
        <v>2017</v>
      </c>
      <c r="F20" s="6">
        <v>2018</v>
      </c>
      <c r="G20" s="6">
        <v>2019</v>
      </c>
      <c r="H20" s="6">
        <v>2020</v>
      </c>
      <c r="I20" s="6">
        <v>2021</v>
      </c>
      <c r="J20" s="6">
        <v>2022</v>
      </c>
      <c r="K20" s="6">
        <v>2023</v>
      </c>
      <c r="L20" s="6">
        <v>2024</v>
      </c>
      <c r="M20" s="6">
        <v>2025</v>
      </c>
      <c r="N20" s="6">
        <v>2026</v>
      </c>
      <c r="O20" s="6">
        <v>2027</v>
      </c>
      <c r="P20" s="6">
        <v>2028</v>
      </c>
    </row>
    <row r="21" spans="1:16" x14ac:dyDescent="0.25">
      <c r="A21" s="4" t="s">
        <v>1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</row>
    <row r="22" spans="1:16" x14ac:dyDescent="0.25">
      <c r="A22" s="4" t="s">
        <v>30</v>
      </c>
      <c r="B22" s="5">
        <f>+B6+B14</f>
        <v>131999</v>
      </c>
      <c r="C22" s="5">
        <f t="shared" ref="C22:P22" si="18">+C6+C14</f>
        <v>131999</v>
      </c>
      <c r="D22" s="5">
        <f t="shared" si="18"/>
        <v>176799</v>
      </c>
      <c r="E22" s="5">
        <f t="shared" si="18"/>
        <v>176799</v>
      </c>
      <c r="F22" s="5">
        <f t="shared" si="18"/>
        <v>176799</v>
      </c>
      <c r="G22" s="5">
        <f t="shared" si="18"/>
        <v>176799</v>
      </c>
      <c r="H22" s="5">
        <f t="shared" si="18"/>
        <v>176799</v>
      </c>
      <c r="I22" s="5">
        <f t="shared" si="18"/>
        <v>176799</v>
      </c>
      <c r="J22" s="5">
        <f t="shared" si="18"/>
        <v>176799</v>
      </c>
      <c r="K22" s="5">
        <f t="shared" si="18"/>
        <v>61307</v>
      </c>
      <c r="L22" s="5">
        <f t="shared" si="18"/>
        <v>47387</v>
      </c>
      <c r="M22" s="5">
        <f t="shared" si="18"/>
        <v>47387</v>
      </c>
      <c r="N22" s="5">
        <f t="shared" si="18"/>
        <v>2587</v>
      </c>
      <c r="O22" s="5">
        <f t="shared" si="18"/>
        <v>2587</v>
      </c>
      <c r="P22" s="5">
        <f t="shared" si="18"/>
        <v>2587</v>
      </c>
    </row>
    <row r="23" spans="1:16" x14ac:dyDescent="0.25">
      <c r="A23" s="4" t="s">
        <v>31</v>
      </c>
      <c r="B23" s="16">
        <f>B7+B15</f>
        <v>83128</v>
      </c>
      <c r="C23" s="16">
        <f t="shared" ref="C23:P23" si="19">C7+C15</f>
        <v>83128</v>
      </c>
      <c r="D23" s="16">
        <f t="shared" si="19"/>
        <v>127928</v>
      </c>
      <c r="E23" s="16">
        <f t="shared" si="19"/>
        <v>127928</v>
      </c>
      <c r="F23" s="16">
        <f t="shared" si="19"/>
        <v>127928</v>
      </c>
      <c r="G23" s="16">
        <f t="shared" si="19"/>
        <v>127928</v>
      </c>
      <c r="H23" s="16">
        <f t="shared" si="19"/>
        <v>127928</v>
      </c>
      <c r="I23" s="16">
        <f t="shared" si="19"/>
        <v>127928</v>
      </c>
      <c r="J23" s="16">
        <f t="shared" si="19"/>
        <v>127928</v>
      </c>
      <c r="K23" s="16">
        <f t="shared" si="19"/>
        <v>62807</v>
      </c>
      <c r="L23" s="16">
        <f t="shared" si="19"/>
        <v>48887</v>
      </c>
      <c r="M23" s="16">
        <f t="shared" si="19"/>
        <v>48887</v>
      </c>
      <c r="N23" s="16">
        <f t="shared" si="19"/>
        <v>2587</v>
      </c>
      <c r="O23" s="16">
        <f t="shared" si="19"/>
        <v>2587</v>
      </c>
      <c r="P23" s="16">
        <f t="shared" si="19"/>
        <v>2587</v>
      </c>
    </row>
    <row r="24" spans="1:16" s="17" customFormat="1" ht="22.5" customHeight="1" x14ac:dyDescent="0.25">
      <c r="A24" s="14" t="s">
        <v>32</v>
      </c>
      <c r="B24" s="15">
        <f>IF(B22&gt;B23,0,B23-B22)</f>
        <v>0</v>
      </c>
      <c r="C24" s="15">
        <f t="shared" ref="C24" si="20">IF(C22&gt;C23,0,C23-C22)</f>
        <v>0</v>
      </c>
      <c r="D24" s="15">
        <f t="shared" ref="D24" si="21">IF(D22&gt;D23,0,D23-D22)</f>
        <v>0</v>
      </c>
      <c r="E24" s="15">
        <f t="shared" ref="E24" si="22">IF(E22&gt;E23,0,E23-E22)</f>
        <v>0</v>
      </c>
      <c r="F24" s="15">
        <f t="shared" ref="F24" si="23">IF(F22&gt;F23,0,F23-F22)</f>
        <v>0</v>
      </c>
      <c r="G24" s="15">
        <f t="shared" ref="G24" si="24">IF(G22&gt;G23,0,G23-G22)</f>
        <v>0</v>
      </c>
      <c r="H24" s="15">
        <f t="shared" ref="H24" si="25">IF(H22&gt;H23,0,H23-H22)</f>
        <v>0</v>
      </c>
      <c r="I24" s="15">
        <f t="shared" ref="I24" si="26">IF(I22&gt;I23,0,I23-I22)</f>
        <v>0</v>
      </c>
      <c r="J24" s="15">
        <f t="shared" ref="J24" si="27">IF(J22&gt;J23,0,J23-J22)</f>
        <v>0</v>
      </c>
      <c r="K24" s="15">
        <f t="shared" ref="K24" si="28">IF(K22&gt;K23,0,K23-K22)</f>
        <v>1500</v>
      </c>
      <c r="L24" s="15">
        <f t="shared" ref="L24" si="29">IF(L22&gt;L23,0,L23-L22)</f>
        <v>1500</v>
      </c>
      <c r="M24" s="15">
        <f t="shared" ref="M24" si="30">IF(M22&gt;M23,0,M23-M22)</f>
        <v>1500</v>
      </c>
      <c r="N24" s="15">
        <f t="shared" ref="N24" si="31">IF(N22&gt;N23,0,N23-N22)</f>
        <v>0</v>
      </c>
      <c r="O24" s="15">
        <f t="shared" ref="O24" si="32">IF(O22&gt;O23,0,O23-O22)</f>
        <v>0</v>
      </c>
      <c r="P24" s="15">
        <f t="shared" ref="P24" si="33">IF(P22&gt;P23,0,P23-P22)</f>
        <v>0</v>
      </c>
    </row>
    <row r="25" spans="1:16" s="17" customFormat="1" ht="22.5" customHeight="1" x14ac:dyDescent="0.25">
      <c r="A25" s="14" t="s">
        <v>33</v>
      </c>
      <c r="B25" s="15">
        <f>IF(B22&gt;B23,B22-B23,0)</f>
        <v>48871</v>
      </c>
      <c r="C25" s="15">
        <f t="shared" ref="C25:P25" si="34">IF(C22&gt;C23,C22-C23,0)</f>
        <v>48871</v>
      </c>
      <c r="D25" s="15">
        <f t="shared" si="34"/>
        <v>48871</v>
      </c>
      <c r="E25" s="15">
        <f t="shared" si="34"/>
        <v>48871</v>
      </c>
      <c r="F25" s="15">
        <f t="shared" si="34"/>
        <v>48871</v>
      </c>
      <c r="G25" s="15">
        <f t="shared" si="34"/>
        <v>48871</v>
      </c>
      <c r="H25" s="15">
        <f t="shared" si="34"/>
        <v>48871</v>
      </c>
      <c r="I25" s="15">
        <f t="shared" si="34"/>
        <v>48871</v>
      </c>
      <c r="J25" s="15">
        <f t="shared" si="34"/>
        <v>48871</v>
      </c>
      <c r="K25" s="15">
        <f t="shared" si="34"/>
        <v>0</v>
      </c>
      <c r="L25" s="15">
        <f t="shared" si="34"/>
        <v>0</v>
      </c>
      <c r="M25" s="15">
        <f t="shared" si="34"/>
        <v>0</v>
      </c>
      <c r="N25" s="15">
        <f t="shared" si="34"/>
        <v>0</v>
      </c>
      <c r="O25" s="15">
        <f t="shared" si="34"/>
        <v>0</v>
      </c>
      <c r="P25" s="15">
        <f t="shared" si="34"/>
        <v>0</v>
      </c>
    </row>
  </sheetData>
  <mergeCells count="3">
    <mergeCell ref="A3:P3"/>
    <mergeCell ref="A11:P11"/>
    <mergeCell ref="A19:P1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P9"/>
  <sheetViews>
    <sheetView workbookViewId="0">
      <selection activeCell="D19" sqref="D19"/>
    </sheetView>
  </sheetViews>
  <sheetFormatPr baseColWidth="10" defaultRowHeight="15" x14ac:dyDescent="0.25"/>
  <cols>
    <col min="1" max="1" width="30.85546875" customWidth="1"/>
    <col min="2" max="16" width="12.28515625" customWidth="1"/>
  </cols>
  <sheetData>
    <row r="1" spans="1:16" ht="28.5" x14ac:dyDescent="0.45">
      <c r="A1" s="3" t="s">
        <v>16</v>
      </c>
      <c r="N1" s="13" t="s">
        <v>17</v>
      </c>
    </row>
    <row r="2" spans="1:16" ht="14.25" customHeight="1" x14ac:dyDescent="0.45">
      <c r="A2" s="3"/>
    </row>
    <row r="3" spans="1:16" ht="25.5" customHeight="1" x14ac:dyDescent="0.25">
      <c r="A3" s="47" t="s">
        <v>34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s="1" customFormat="1" ht="18" customHeight="1" x14ac:dyDescent="0.25">
      <c r="A4" s="10" t="s">
        <v>0</v>
      </c>
      <c r="B4" s="6">
        <v>2014</v>
      </c>
      <c r="C4" s="6">
        <v>2015</v>
      </c>
      <c r="D4" s="6">
        <v>2016</v>
      </c>
      <c r="E4" s="6">
        <v>2017</v>
      </c>
      <c r="F4" s="6">
        <v>2018</v>
      </c>
      <c r="G4" s="6">
        <v>2019</v>
      </c>
      <c r="H4" s="6">
        <v>2020</v>
      </c>
      <c r="I4" s="6">
        <v>2021</v>
      </c>
      <c r="J4" s="6">
        <v>2022</v>
      </c>
      <c r="K4" s="6">
        <v>2023</v>
      </c>
      <c r="L4" s="6">
        <v>2024</v>
      </c>
      <c r="M4" s="6">
        <v>2025</v>
      </c>
      <c r="N4" s="6">
        <v>2026</v>
      </c>
      <c r="O4" s="6">
        <v>2027</v>
      </c>
      <c r="P4" s="6">
        <v>2028</v>
      </c>
    </row>
    <row r="5" spans="1:16" x14ac:dyDescent="0.25">
      <c r="A5" s="4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</row>
    <row r="6" spans="1:16" x14ac:dyDescent="0.25">
      <c r="A6" s="4" t="s">
        <v>30</v>
      </c>
      <c r="B6" s="5">
        <v>146520</v>
      </c>
      <c r="C6" s="5">
        <v>146520</v>
      </c>
      <c r="D6" s="5">
        <v>146520</v>
      </c>
      <c r="E6" s="5">
        <v>146520</v>
      </c>
      <c r="F6" s="5">
        <v>146520</v>
      </c>
      <c r="G6" s="5">
        <v>146520</v>
      </c>
      <c r="H6" s="5">
        <v>146520</v>
      </c>
      <c r="I6" s="5">
        <v>146520</v>
      </c>
      <c r="J6" s="5">
        <v>146520</v>
      </c>
      <c r="K6" s="5">
        <v>77520</v>
      </c>
      <c r="L6" s="5">
        <v>77520</v>
      </c>
      <c r="M6" s="5">
        <v>77520</v>
      </c>
      <c r="N6" s="5">
        <v>0</v>
      </c>
      <c r="O6" s="5">
        <v>0</v>
      </c>
      <c r="P6" s="5">
        <v>0</v>
      </c>
    </row>
    <row r="7" spans="1:16" x14ac:dyDescent="0.25">
      <c r="A7" s="4" t="s">
        <v>31</v>
      </c>
      <c r="B7" s="5">
        <v>146269</v>
      </c>
      <c r="C7" s="5">
        <v>146269</v>
      </c>
      <c r="D7" s="5">
        <v>146269</v>
      </c>
      <c r="E7" s="5">
        <v>146269</v>
      </c>
      <c r="F7" s="5">
        <v>146269</v>
      </c>
      <c r="G7" s="5">
        <v>146269</v>
      </c>
      <c r="H7" s="5">
        <v>146269</v>
      </c>
      <c r="I7" s="5">
        <v>146269</v>
      </c>
      <c r="J7" s="5">
        <v>146269</v>
      </c>
      <c r="K7" s="5">
        <v>4000</v>
      </c>
      <c r="L7" s="5">
        <v>4000</v>
      </c>
      <c r="M7" s="5">
        <v>4000</v>
      </c>
      <c r="N7" s="5">
        <v>4000</v>
      </c>
      <c r="O7" s="5">
        <v>4000</v>
      </c>
      <c r="P7" s="5">
        <v>4000</v>
      </c>
    </row>
    <row r="8" spans="1:16" s="17" customFormat="1" ht="22.5" customHeight="1" x14ac:dyDescent="0.25">
      <c r="A8" s="14" t="s">
        <v>32</v>
      </c>
      <c r="B8" s="15">
        <f>IF(B6&gt;B7,0,B7-B6)</f>
        <v>0</v>
      </c>
      <c r="C8" s="15">
        <f t="shared" ref="C8:P8" si="0">IF(C6&gt;C7,0,C7-C6)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  <c r="H8" s="15">
        <f t="shared" si="0"/>
        <v>0</v>
      </c>
      <c r="I8" s="15">
        <f t="shared" si="0"/>
        <v>0</v>
      </c>
      <c r="J8" s="15">
        <f t="shared" si="0"/>
        <v>0</v>
      </c>
      <c r="K8" s="15">
        <f t="shared" si="0"/>
        <v>0</v>
      </c>
      <c r="L8" s="15">
        <f t="shared" si="0"/>
        <v>0</v>
      </c>
      <c r="M8" s="15">
        <f t="shared" si="0"/>
        <v>0</v>
      </c>
      <c r="N8" s="15">
        <f t="shared" si="0"/>
        <v>4000</v>
      </c>
      <c r="O8" s="15">
        <f t="shared" si="0"/>
        <v>4000</v>
      </c>
      <c r="P8" s="15">
        <f t="shared" si="0"/>
        <v>4000</v>
      </c>
    </row>
    <row r="9" spans="1:16" s="17" customFormat="1" ht="22.5" customHeight="1" x14ac:dyDescent="0.25">
      <c r="A9" s="14" t="s">
        <v>33</v>
      </c>
      <c r="B9" s="15">
        <f>IF(B6&gt;B7,B6-B7,0)</f>
        <v>251</v>
      </c>
      <c r="C9" s="15">
        <f t="shared" ref="C9:P9" si="1">IF(C6&gt;C7,C6-C7,0)</f>
        <v>251</v>
      </c>
      <c r="D9" s="15">
        <f t="shared" si="1"/>
        <v>251</v>
      </c>
      <c r="E9" s="15">
        <f t="shared" si="1"/>
        <v>251</v>
      </c>
      <c r="F9" s="15">
        <f t="shared" si="1"/>
        <v>251</v>
      </c>
      <c r="G9" s="15">
        <f t="shared" si="1"/>
        <v>251</v>
      </c>
      <c r="H9" s="15">
        <f t="shared" si="1"/>
        <v>251</v>
      </c>
      <c r="I9" s="15">
        <f t="shared" si="1"/>
        <v>251</v>
      </c>
      <c r="J9" s="15">
        <f t="shared" si="1"/>
        <v>251</v>
      </c>
      <c r="K9" s="15">
        <f t="shared" si="1"/>
        <v>73520</v>
      </c>
      <c r="L9" s="15">
        <f t="shared" si="1"/>
        <v>73520</v>
      </c>
      <c r="M9" s="15">
        <f t="shared" si="1"/>
        <v>73520</v>
      </c>
      <c r="N9" s="15">
        <f t="shared" si="1"/>
        <v>0</v>
      </c>
      <c r="O9" s="15">
        <f t="shared" si="1"/>
        <v>0</v>
      </c>
      <c r="P9" s="15">
        <f t="shared" si="1"/>
        <v>0</v>
      </c>
    </row>
  </sheetData>
  <mergeCells count="1">
    <mergeCell ref="A3:P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20E85934C8EB4E901B72A769FA0D2E" ma:contentTypeVersion="20" ma:contentTypeDescription="Create a new document." ma:contentTypeScope="" ma:versionID="479992f5ac4c9a7a49603e66b999662e">
  <xsd:schema xmlns:xsd="http://www.w3.org/2001/XMLSchema" xmlns:xs="http://www.w3.org/2001/XMLSchema" xmlns:p="http://schemas.microsoft.com/office/2006/metadata/properties" xmlns:ns2="985daa2e-53d8-4475-82b8-9c7d25324e34" targetNamespace="http://schemas.microsoft.com/office/2006/metadata/properties" ma:root="true" ma:fieldsID="35efc3e5b9c61b0dc7b50a186a6c1079" ns2:_="">
    <xsd:import namespace="985daa2e-53d8-4475-82b8-9c7d25324e3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ACER_Abstr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daa2e-53d8-4475-82b8-9c7d25324e3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CER_Abstract" ma:index="11" nillable="true" ma:displayName="Abstract" ma:description="" ma:internalName="ACER_Abstract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DocumentWithSurveyEventReceiver</Name>
    <Synchronization>Asynchronous</Synchronization>
    <Type>10002</Type>
    <SequenceNumber>11001</SequenceNumber>
    <Assembly>Acer.DocSurvey.DataModel, Version=1.0.0.0, Culture=neutral, PublicKeyToken=4521b098f10fe6ff</Assembly>
    <Class>Acer.DocSurvey.DataModel.EventReceivers.DocumentWithSurveyEventReceiver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85daa2e-53d8-4475-82b8-9c7d25324e34">ACER-2015-17128</_dlc_DocId>
    <_dlc_DocIdUrl xmlns="985daa2e-53d8-4475-82b8-9c7d25324e34">
      <Url>https://extranet.acer.europa.eu/en/Gas/Regional_%20Intiatives/South_GRI/24th%20IG%20meeting/_layouts/DocIdRedir.aspx?ID=ACER-2015-17128</Url>
      <Description>ACER-2015-17128</Description>
    </_dlc_DocIdUrl>
    <ACER_Abstract xmlns="985daa2e-53d8-4475-82b8-9c7d25324e34" xsi:nil="true"/>
  </documentManagement>
</p:properties>
</file>

<file path=customXml/itemProps1.xml><?xml version="1.0" encoding="utf-8"?>
<ds:datastoreItem xmlns:ds="http://schemas.openxmlformats.org/officeDocument/2006/customXml" ds:itemID="{0154AFB8-4C17-420B-9740-E67228DFF2C9}"/>
</file>

<file path=customXml/itemProps2.xml><?xml version="1.0" encoding="utf-8"?>
<ds:datastoreItem xmlns:ds="http://schemas.openxmlformats.org/officeDocument/2006/customXml" ds:itemID="{37E733F3-BB63-4A9F-9AA6-20274B3C8988}"/>
</file>

<file path=customXml/itemProps3.xml><?xml version="1.0" encoding="utf-8"?>
<ds:datastoreItem xmlns:ds="http://schemas.openxmlformats.org/officeDocument/2006/customXml" ds:itemID="{1D51FBD4-0698-4F73-9D43-F94ACFFE2A10}"/>
</file>

<file path=customXml/itemProps4.xml><?xml version="1.0" encoding="utf-8"?>
<ds:datastoreItem xmlns:ds="http://schemas.openxmlformats.org/officeDocument/2006/customXml" ds:itemID="{FFECB55B-14A6-40F1-B2AA-8C327175179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SPAIN-FRANCE</vt:lpstr>
      <vt:lpstr>FRANCE-SPAIN</vt:lpstr>
      <vt:lpstr>SP-FR Unbundled</vt:lpstr>
      <vt:lpstr>FR-SP Unbundled</vt:lpstr>
    </vt:vector>
  </TitlesOfParts>
  <Company>TOTAL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Pedro Miras Martínez-Berganza</cp:lastModifiedBy>
  <dcterms:created xsi:type="dcterms:W3CDTF">2013-05-21T12:57:51Z</dcterms:created>
  <dcterms:modified xsi:type="dcterms:W3CDTF">2013-09-13T09:08:33Z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0x0101009C20E85934C8EB4E901B72A769FA0D2E</vt:lpwstr>
  </property>
  <property fmtid="{D5CDD505-2E9C-101B-9397-08002B2CF9AE}" pid="3" name="_dlc_DocIdItemGuid">
    <vt:lpwstr>9a7774d2-581d-4ecb-ba16-3dd8b2167ea2</vt:lpwstr>
  </property>
</Properties>
</file>